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0D2BEC1F-DABF-43B6-9799-624FCAB10B79}" xr6:coauthVersionLast="47" xr6:coauthVersionMax="47" xr10:uidLastSave="{00000000-0000-0000-0000-000000000000}"/>
  <bookViews>
    <workbookView xWindow="-120" yWindow="-120" windowWidth="29040" windowHeight="15720" activeTab="7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20" l="1"/>
  <c r="F10" i="20" s="1"/>
  <c r="E9" i="20"/>
  <c r="E10" i="20" s="1"/>
  <c r="D9" i="20"/>
  <c r="D10" i="20" s="1"/>
  <c r="M86" i="16" l="1"/>
  <c r="N86" i="16"/>
  <c r="L86" i="16"/>
  <c r="M60" i="16"/>
  <c r="N60" i="16"/>
  <c r="L60" i="16"/>
  <c r="M46" i="16"/>
  <c r="N46" i="16"/>
  <c r="L14" i="16"/>
  <c r="M14" i="16"/>
  <c r="N14" i="16"/>
  <c r="L52" i="16"/>
  <c r="M52" i="16"/>
  <c r="N52" i="16"/>
  <c r="L45" i="16"/>
  <c r="L46" i="16" s="1"/>
  <c r="M45" i="16"/>
  <c r="N45" i="16"/>
  <c r="L84" i="16"/>
  <c r="M84" i="16"/>
  <c r="N84" i="16"/>
  <c r="L65" i="16"/>
  <c r="M65" i="16"/>
  <c r="N65" i="16"/>
  <c r="G10" i="15"/>
  <c r="H10" i="15"/>
  <c r="I10" i="15"/>
  <c r="L40" i="16"/>
  <c r="M40" i="16"/>
  <c r="N40" i="16"/>
  <c r="L33" i="16"/>
  <c r="M33" i="16"/>
  <c r="N33" i="16"/>
  <c r="L22" i="16"/>
  <c r="M22" i="16"/>
  <c r="N22" i="16"/>
  <c r="L76" i="16"/>
  <c r="M76" i="16"/>
  <c r="N76" i="16"/>
  <c r="L56" i="16"/>
  <c r="M56" i="16"/>
  <c r="N56" i="16"/>
  <c r="L59" i="16"/>
  <c r="M59" i="16"/>
  <c r="N59" i="16"/>
  <c r="L80" i="16"/>
  <c r="M80" i="16"/>
  <c r="N80" i="16"/>
  <c r="L69" i="16"/>
  <c r="M69" i="16"/>
  <c r="N69" i="16"/>
  <c r="L18" i="16"/>
  <c r="M18" i="16"/>
  <c r="N18" i="16"/>
  <c r="M85" i="16" l="1"/>
  <c r="N85" i="16"/>
  <c r="L85" i="16"/>
  <c r="I9" i="15"/>
  <c r="H9" i="15"/>
  <c r="G9" i="15"/>
  <c r="J10" i="12" l="1"/>
  <c r="E10" i="12"/>
  <c r="N6" i="12" l="1"/>
  <c r="D6" i="12"/>
  <c r="I6" i="12"/>
  <c r="E11" i="12"/>
  <c r="J11" i="12"/>
</calcChain>
</file>

<file path=xl/sharedStrings.xml><?xml version="1.0" encoding="utf-8"?>
<sst xmlns="http://schemas.openxmlformats.org/spreadsheetml/2006/main" count="539" uniqueCount="336">
  <si>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</si>
  <si>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</si>
  <si>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</si>
  <si>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</si>
  <si>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</si>
  <si>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</si>
  <si>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</si>
  <si>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</si>
  <si>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</si>
  <si>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</si>
  <si>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</si>
  <si>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</si>
  <si>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</si>
  <si>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</si>
  <si>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</si>
  <si>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</si>
  <si>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</si>
  <si>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</si>
  <si>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</si>
  <si>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</si>
  <si>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</si>
  <si>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</si>
  <si>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</si>
  <si>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</si>
  <si>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</si>
  <si>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</si>
  <si>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</si>
  <si>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</si>
  <si>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</si>
  <si>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</si>
  <si>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</si>
  <si>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</si>
  <si>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</si>
  <si>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</si>
  <si>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</si>
  <si>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</si>
  <si>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</si>
  <si>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</si>
  <si>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</si>
  <si>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</si>
  <si>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</si>
  <si>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</si>
  <si>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</si>
  <si>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</si>
  <si>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</si>
  <si>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</si>
  <si>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</si>
  <si>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</si>
  <si>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</si>
  <si>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</si>
  <si>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</si>
  <si>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</si>
  <si>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</si>
  <si>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</si>
  <si>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</si>
  <si>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</si>
  <si>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</si>
  <si>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</si>
  <si>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</si>
  <si>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</si>
  <si>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</si>
  <si>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</si>
  <si>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</si>
  <si>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</si>
  <si>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</si>
  <si>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</si>
  <si>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</si>
  <si>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</si>
  <si>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</si>
  <si>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</si>
  <si>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</si>
  <si>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</si>
  <si>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</si>
  <si>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</si>
  <si>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</si>
  <si>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</si>
  <si>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</si>
  <si>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</si>
  <si>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</si>
  <si>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</si>
  <si>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</si>
  <si>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</si>
  <si>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</si>
  <si>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</si>
  <si>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</si>
  <si>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</si>
  <si>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</si>
  <si>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</si>
  <si>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</si>
  <si>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</si>
  <si>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</si>
  <si>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</si>
  <si>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</si>
  <si>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</si>
  <si>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</si>
  <si>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</si>
  <si>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</si>
  <si>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</si>
  <si>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</si>
  <si>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</si>
  <si>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</si>
  <si>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</si>
  <si>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</si>
  <si>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</si>
  <si>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</si>
  <si>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</si>
  <si>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</si>
  <si>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</si>
  <si>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</si>
  <si>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</si>
  <si>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</si>
  <si>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</si>
  <si>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</si>
  <si>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</si>
  <si>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</si>
  <si>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</si>
  <si>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</si>
  <si>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</si>
  <si>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</si>
  <si>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</si>
  <si>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</si>
  <si>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</si>
  <si>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</si>
  <si>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</si>
  <si>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</si>
  <si>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</si>
  <si>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</si>
  <si>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</si>
  <si>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</si>
  <si>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</si>
  <si>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</si>
  <si>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</si>
  <si>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</si>
  <si>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</si>
  <si>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</si>
  <si>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</si>
  <si>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</si>
  <si>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</si>
  <si>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</si>
  <si>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</si>
  <si>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</si>
  <si>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</si>
  <si>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</si>
  <si>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</si>
  <si>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</si>
  <si>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</si>
  <si>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</si>
  <si>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</si>
  <si>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</si>
  <si>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</si>
  <si>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</si>
  <si>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</si>
  <si>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</si>
  <si>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</si>
  <si>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</si>
  <si>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</si>
  <si>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</si>
  <si>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</si>
  <si>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</si>
  <si>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</si>
  <si>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</si>
  <si>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</si>
  <si>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</si>
  <si>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</si>
  <si>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</si>
  <si>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</si>
  <si>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</si>
  <si>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</si>
  <si>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</si>
  <si>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</si>
  <si>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</si>
  <si>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</si>
  <si>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</si>
  <si>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</si>
  <si>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</si>
  <si>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</si>
  <si>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</si>
  <si>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</si>
  <si>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</si>
  <si>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</si>
  <si>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</si>
  <si>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</si>
  <si>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</si>
  <si>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</si>
  <si>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</si>
  <si>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</si>
  <si>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</si>
  <si>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</si>
  <si>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</si>
  <si>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</si>
  <si>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</si>
  <si>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</si>
  <si>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</si>
  <si>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</si>
  <si>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</si>
  <si>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</si>
  <si>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</si>
  <si>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</si>
  <si>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</si>
  <si>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</si>
  <si>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</si>
  <si>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</si>
  <si>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</si>
  <si>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</si>
  <si>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</si>
  <si>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</si>
  <si>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</si>
  <si>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</si>
  <si>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</si>
  <si>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</si>
  <si>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</si>
  <si>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</si>
  <si>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</si>
  <si>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</si>
  <si>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</si>
  <si>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</si>
  <si>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</si>
  <si>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</si>
  <si>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</si>
  <si>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</si>
  <si>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</si>
  <si>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</si>
  <si>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</si>
  <si>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</si>
  <si>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</si>
  <si>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</si>
  <si>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</si>
  <si>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</si>
  <si>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</si>
  <si>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</si>
  <si>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</si>
  <si>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</si>
  <si>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</si>
  <si>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</si>
  <si>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</si>
  <si>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</si>
  <si>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</si>
  <si>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</si>
  <si>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</si>
  <si>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</si>
  <si>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</si>
  <si>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</si>
  <si>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</si>
  <si>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</si>
  <si>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</si>
  <si>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</si>
  <si>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</si>
  <si>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</si>
  <si>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</si>
  <si>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</si>
  <si>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</si>
  <si>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</si>
  <si>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</si>
  <si>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</si>
  <si>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</si>
  <si>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</si>
  <si>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</si>
  <si>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</si>
  <si>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</si>
  <si>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</si>
  <si>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</si>
  <si>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</si>
  <si>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</si>
  <si>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</si>
  <si>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</si>
  <si>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</si>
  <si>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</si>
  <si>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</si>
  <si>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</si>
  <si>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</si>
  <si>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</si>
  <si>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</si>
  <si>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</si>
  <si>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</si>
  <si>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</si>
  <si>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</si>
  <si>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</si>
  <si>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</si>
  <si>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</si>
  <si>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</si>
  <si>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</si>
  <si>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</si>
  <si>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</si>
  <si>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</si>
  <si>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</si>
  <si>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</si>
  <si>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</si>
  <si>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</si>
  <si>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</si>
  <si>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</si>
  <si>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</si>
  <si>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</si>
  <si>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</si>
  <si>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</si>
  <si>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</si>
  <si>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</si>
  <si>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</si>
  <si>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</si>
  <si>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</si>
  <si>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</si>
  <si>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</si>
  <si>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</si>
  <si>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</si>
  <si>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</si>
  <si>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</si>
  <si>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</si>
  <si>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</si>
  <si>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</si>
  <si>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</si>
  <si>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</si>
  <si>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Total Of Banks Sector</t>
  </si>
  <si>
    <t xml:space="preserve">Total </t>
  </si>
  <si>
    <t>Credit Bank Of Iraq</t>
  </si>
  <si>
    <t>BROI</t>
  </si>
  <si>
    <t>AL-Nukhba for Construction</t>
  </si>
  <si>
    <t>SNUC</t>
  </si>
  <si>
    <t>ISX Trading Indices of Wednesday 29/10/2025</t>
  </si>
  <si>
    <t>Wednesday 29/10/2025</t>
  </si>
  <si>
    <t>Iraq Stock Exchange not trading companies of Wednesday 29/10/2025</t>
  </si>
  <si>
    <t xml:space="preserve">OTC Platform Trading Bulletin No (194) </t>
  </si>
  <si>
    <t xml:space="preserve">Undisclosed Platform Companies Bulletin No (194) </t>
  </si>
  <si>
    <t>Second Platform Market Bulletin No (194)</t>
  </si>
  <si>
    <t xml:space="preserve">Regular Market Bulletin No (194) </t>
  </si>
  <si>
    <t>Bulletin No (194)</t>
  </si>
  <si>
    <t>Agricultural Products Meat</t>
  </si>
  <si>
    <t>AIPM</t>
  </si>
  <si>
    <t>National for Tourist Investment</t>
  </si>
  <si>
    <t>HNTI</t>
  </si>
  <si>
    <t>Non Iraqis' Bulletin  Wednesday    Oct  29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</si>
  <si>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</si>
  <si>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</si>
  <si>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</si>
  <si>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</si>
  <si>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</si>
  <si>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Al-Mansour Bank</t>
  </si>
  <si>
    <t>Total Bank sector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</si>
</sst>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7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b/>
      <sz val="15"/>
      <color rgb="FF00B050"/>
      <name val="Calibri"/>
      <family val="2"/>
    </font>
    <font>
      <sz val="11"/>
      <color theme="3"/>
      <name val="Calibri"/>
      <family val="2"/>
      <scheme val="minor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sz val="12"/>
      <color theme="3"/>
      <name val="Calibri"/>
      <family val="2"/>
      <scheme val="minor"/>
    </font>
    <font>
      <b/>
      <sz val="14"/>
      <color rgb="FF002060"/>
      <name val="Arial"/>
      <family val="2"/>
    </font>
    <font>
      <b/>
      <sz val="12"/>
      <color rgb="FF002060"/>
      <name val="Arial"/>
      <family val="2"/>
    </font>
    <font>
      <b/>
      <sz val="12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1"/>
      <color rgb="FF002060"/>
      <name val="Arial"/>
      <family val="2"/>
    </font>
    <font>
      <sz val="12"/>
      <color rgb="FF00206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40" applyNumberFormat="0" applyAlignment="0" applyProtection="0"/>
    <xf numFmtId="0" fontId="20" fillId="11" borderId="43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7" applyNumberFormat="0" applyFill="0" applyAlignment="0" applyProtection="0"/>
    <xf numFmtId="0" fontId="24" fillId="0" borderId="38" applyNumberFormat="0" applyFill="0" applyAlignment="0" applyProtection="0"/>
    <xf numFmtId="0" fontId="25" fillId="0" borderId="39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40" applyNumberFormat="0" applyAlignment="0" applyProtection="0"/>
    <xf numFmtId="0" fontId="27" fillId="0" borderId="42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15" fillId="12" borderId="44" applyNumberFormat="0" applyFont="0" applyAlignment="0" applyProtection="0"/>
    <xf numFmtId="0" fontId="29" fillId="10" borderId="41" applyNumberFormat="0" applyAlignment="0" applyProtection="0"/>
    <xf numFmtId="0" fontId="30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7" applyNumberFormat="0" applyFill="0" applyAlignment="0" applyProtection="0"/>
    <xf numFmtId="0" fontId="36" fillId="0" borderId="38" applyNumberFormat="0" applyFill="0" applyAlignment="0" applyProtection="0"/>
    <xf numFmtId="0" fontId="33" fillId="0" borderId="39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40" applyNumberFormat="0" applyAlignment="0" applyProtection="0"/>
    <xf numFmtId="0" fontId="40" fillId="10" borderId="41" applyNumberFormat="0" applyAlignment="0" applyProtection="0"/>
    <xf numFmtId="0" fontId="41" fillId="10" borderId="40" applyNumberFormat="0" applyAlignment="0" applyProtection="0"/>
    <xf numFmtId="0" fontId="42" fillId="0" borderId="42" applyNumberFormat="0" applyFill="0" applyAlignment="0" applyProtection="0"/>
    <xf numFmtId="0" fontId="43" fillId="11" borderId="43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5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6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40" applyNumberFormat="0" applyAlignment="0" applyProtection="0"/>
    <xf numFmtId="0" fontId="51" fillId="55" borderId="47" applyNumberFormat="0" applyAlignment="0" applyProtection="0"/>
    <xf numFmtId="0" fontId="20" fillId="11" borderId="43" applyNumberFormat="0" applyAlignment="0" applyProtection="0"/>
    <xf numFmtId="0" fontId="52" fillId="56" borderId="48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7" applyNumberFormat="0" applyFill="0" applyAlignment="0" applyProtection="0"/>
    <xf numFmtId="0" fontId="55" fillId="0" borderId="49" applyNumberFormat="0" applyFill="0" applyAlignment="0" applyProtection="0"/>
    <xf numFmtId="0" fontId="24" fillId="0" borderId="38" applyNumberFormat="0" applyFill="0" applyAlignment="0" applyProtection="0"/>
    <xf numFmtId="0" fontId="56" fillId="0" borderId="50" applyNumberFormat="0" applyFill="0" applyAlignment="0" applyProtection="0"/>
    <xf numFmtId="0" fontId="25" fillId="0" borderId="39" applyNumberFormat="0" applyFill="0" applyAlignment="0" applyProtection="0"/>
    <xf numFmtId="0" fontId="57" fillId="0" borderId="51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40" applyNumberFormat="0" applyAlignment="0" applyProtection="0"/>
    <xf numFmtId="0" fontId="58" fillId="42" borderId="47" applyNumberFormat="0" applyAlignment="0" applyProtection="0"/>
    <xf numFmtId="0" fontId="27" fillId="0" borderId="42" applyNumberFormat="0" applyFill="0" applyAlignment="0" applyProtection="0"/>
    <xf numFmtId="0" fontId="59" fillId="0" borderId="52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29" fillId="10" borderId="41" applyNumberFormat="0" applyAlignment="0" applyProtection="0"/>
    <xf numFmtId="0" fontId="62" fillId="55" borderId="54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5" applyNumberFormat="0" applyFill="0" applyAlignment="0" applyProtection="0"/>
    <xf numFmtId="0" fontId="64" fillId="0" borderId="55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58" fillId="42" borderId="47" applyNumberFormat="0" applyAlignment="0" applyProtection="0"/>
    <xf numFmtId="0" fontId="51" fillId="55" borderId="47" applyNumberForma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1" fillId="55" borderId="47" applyNumberFormat="0" applyAlignment="0" applyProtection="0"/>
    <xf numFmtId="0" fontId="58" fillId="42" borderId="47" applyNumberFormat="0" applyAlignment="0" applyProtection="0"/>
    <xf numFmtId="0" fontId="4" fillId="58" borderId="53" applyNumberFormat="0" applyFont="0" applyAlignment="0" applyProtection="0"/>
    <xf numFmtId="0" fontId="4" fillId="58" borderId="53" applyNumberFormat="0" applyFont="0" applyAlignment="0" applyProtection="0"/>
    <xf numFmtId="0" fontId="62" fillId="55" borderId="54" applyNumberFormat="0" applyAlignment="0" applyProtection="0"/>
    <xf numFmtId="0" fontId="64" fillId="0" borderId="55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57" applyNumberFormat="0" applyFont="0" applyAlignment="0" applyProtection="0"/>
    <xf numFmtId="0" fontId="51" fillId="55" borderId="70" applyNumberFormat="0" applyAlignment="0" applyProtection="0"/>
    <xf numFmtId="0" fontId="4" fillId="58" borderId="71" applyNumberFormat="0" applyFont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58" fillId="42" borderId="70" applyNumberFormat="0" applyAlignment="0" applyProtection="0"/>
    <xf numFmtId="0" fontId="51" fillId="55" borderId="70" applyNumberForma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51" fillId="55" borderId="70" applyNumberFormat="0" applyAlignment="0" applyProtection="0"/>
    <xf numFmtId="0" fontId="58" fillId="42" borderId="70" applyNumberFormat="0" applyAlignment="0" applyProtection="0"/>
    <xf numFmtId="0" fontId="4" fillId="58" borderId="71" applyNumberFormat="0" applyFont="0" applyAlignment="0" applyProtection="0"/>
    <xf numFmtId="0" fontId="4" fillId="58" borderId="71" applyNumberFormat="0" applyFont="0" applyAlignment="0" applyProtection="0"/>
    <xf numFmtId="0" fontId="62" fillId="55" borderId="72" applyNumberFormat="0" applyAlignment="0" applyProtection="0"/>
    <xf numFmtId="0" fontId="64" fillId="0" borderId="73" applyNumberFormat="0" applyFill="0" applyAlignment="0" applyProtection="0"/>
    <xf numFmtId="0" fontId="4" fillId="58" borderId="71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4" fillId="58" borderId="78" applyNumberFormat="0" applyFont="0" applyAlignment="0" applyProtection="0"/>
    <xf numFmtId="0" fontId="51" fillId="55" borderId="77" applyNumberForma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2" fillId="55" borderId="79" applyNumberFormat="0" applyAlignment="0" applyProtection="0"/>
    <xf numFmtId="0" fontId="64" fillId="0" borderId="80" applyNumberFormat="0" applyFill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51" fillId="55" borderId="77" applyNumberFormat="0" applyAlignment="0" applyProtection="0"/>
    <xf numFmtId="0" fontId="51" fillId="55" borderId="77" applyNumberFormat="0" applyAlignment="0" applyProtection="0"/>
    <xf numFmtId="0" fontId="64" fillId="0" borderId="80" applyNumberFormat="0" applyFill="0" applyAlignment="0" applyProtection="0"/>
    <xf numFmtId="0" fontId="64" fillId="0" borderId="80" applyNumberFormat="0" applyFill="0" applyAlignment="0" applyProtection="0"/>
    <xf numFmtId="0" fontId="58" fillId="42" borderId="77" applyNumberFormat="0" applyAlignment="0" applyProtection="0"/>
    <xf numFmtId="0" fontId="4" fillId="58" borderId="78" applyNumberFormat="0" applyFont="0" applyAlignment="0" applyProtection="0"/>
    <xf numFmtId="0" fontId="62" fillId="55" borderId="79" applyNumberFormat="0" applyAlignment="0" applyProtection="0"/>
    <xf numFmtId="0" fontId="4" fillId="58" borderId="78" applyNumberFormat="0" applyFont="0" applyAlignment="0" applyProtection="0"/>
    <xf numFmtId="0" fontId="58" fillId="42" borderId="77" applyNumberFormat="0" applyAlignment="0" applyProtection="0"/>
    <xf numFmtId="0" fontId="62" fillId="55" borderId="79" applyNumberFormat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58" fillId="42" borderId="83" applyNumberFormat="0" applyAlignment="0" applyProtection="0"/>
    <xf numFmtId="0" fontId="51" fillId="55" borderId="83" applyNumberForma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83" applyNumberFormat="0" applyAlignment="0" applyProtection="0"/>
    <xf numFmtId="0" fontId="58" fillId="42" borderId="83" applyNumberFormat="0" applyAlignment="0" applyProtection="0"/>
    <xf numFmtId="0" fontId="4" fillId="58" borderId="84" applyNumberFormat="0" applyFont="0" applyAlignment="0" applyProtection="0"/>
    <xf numFmtId="0" fontId="4" fillId="58" borderId="84" applyNumberFormat="0" applyFont="0" applyAlignment="0" applyProtection="0"/>
    <xf numFmtId="0" fontId="62" fillId="55" borderId="85" applyNumberFormat="0" applyAlignment="0" applyProtection="0"/>
    <xf numFmtId="0" fontId="64" fillId="0" borderId="86" applyNumberFormat="0" applyFill="0" applyAlignment="0" applyProtection="0"/>
    <xf numFmtId="0" fontId="51" fillId="55" borderId="104" applyNumberFormat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58" fillId="42" borderId="104" applyNumberFormat="0" applyAlignment="0" applyProtection="0"/>
    <xf numFmtId="0" fontId="51" fillId="55" borderId="104" applyNumberForma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4" applyNumberFormat="0" applyAlignment="0" applyProtection="0"/>
    <xf numFmtId="0" fontId="58" fillId="42" borderId="104" applyNumberFormat="0" applyAlignment="0" applyProtection="0"/>
    <xf numFmtId="0" fontId="4" fillId="58" borderId="105" applyNumberFormat="0" applyFont="0" applyAlignment="0" applyProtection="0"/>
    <xf numFmtId="0" fontId="4" fillId="58" borderId="105" applyNumberFormat="0" applyFont="0" applyAlignment="0" applyProtection="0"/>
    <xf numFmtId="0" fontId="62" fillId="55" borderId="106" applyNumberFormat="0" applyAlignment="0" applyProtection="0"/>
    <xf numFmtId="0" fontId="64" fillId="0" borderId="107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5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4" fillId="58" borderId="109" applyNumberFormat="0" applyFon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51" fillId="55" borderId="108" applyNumberFormat="0" applyAlignment="0" applyProtection="0"/>
    <xf numFmtId="0" fontId="64" fillId="0" borderId="111" applyNumberFormat="0" applyFill="0" applyAlignment="0" applyProtection="0"/>
    <xf numFmtId="0" fontId="64" fillId="0" borderId="111" applyNumberFormat="0" applyFill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62" fillId="55" borderId="110" applyNumberFormat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58" fillId="42" borderId="108" applyNumberFormat="0" applyAlignment="0" applyProtection="0"/>
    <xf numFmtId="0" fontId="51" fillId="55" borderId="108" applyNumberForma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51" fillId="55" borderId="108" applyNumberFormat="0" applyAlignment="0" applyProtection="0"/>
    <xf numFmtId="0" fontId="58" fillId="42" borderId="108" applyNumberFormat="0" applyAlignment="0" applyProtection="0"/>
    <xf numFmtId="0" fontId="4" fillId="58" borderId="109" applyNumberFormat="0" applyFont="0" applyAlignment="0" applyProtection="0"/>
    <xf numFmtId="0" fontId="4" fillId="58" borderId="109" applyNumberFormat="0" applyFont="0" applyAlignment="0" applyProtection="0"/>
    <xf numFmtId="0" fontId="62" fillId="55" borderId="110" applyNumberFormat="0" applyAlignment="0" applyProtection="0"/>
    <xf numFmtId="0" fontId="64" fillId="0" borderId="111" applyNumberFormat="0" applyFill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12" applyNumberFormat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58" fillId="42" borderId="112" applyNumberFormat="0" applyAlignment="0" applyProtection="0"/>
    <xf numFmtId="0" fontId="51" fillId="55" borderId="112" applyNumberForma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2" applyNumberFormat="0" applyAlignment="0" applyProtection="0"/>
    <xf numFmtId="0" fontId="58" fillId="42" borderId="112" applyNumberFormat="0" applyAlignment="0" applyProtection="0"/>
    <xf numFmtId="0" fontId="4" fillId="58" borderId="113" applyNumberFormat="0" applyFont="0" applyAlignment="0" applyProtection="0"/>
    <xf numFmtId="0" fontId="4" fillId="58" borderId="113" applyNumberFormat="0" applyFont="0" applyAlignment="0" applyProtection="0"/>
    <xf numFmtId="0" fontId="62" fillId="55" borderId="114" applyNumberFormat="0" applyAlignment="0" applyProtection="0"/>
    <xf numFmtId="0" fontId="64" fillId="0" borderId="115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3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4" fillId="58" borderId="117" applyNumberFormat="0" applyFon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51" fillId="55" borderId="116" applyNumberFormat="0" applyAlignment="0" applyProtection="0"/>
    <xf numFmtId="0" fontId="64" fillId="0" borderId="119" applyNumberFormat="0" applyFill="0" applyAlignment="0" applyProtection="0"/>
    <xf numFmtId="0" fontId="64" fillId="0" borderId="119" applyNumberFormat="0" applyFill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62" fillId="55" borderId="118" applyNumberFormat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58" fillId="42" borderId="116" applyNumberFormat="0" applyAlignment="0" applyProtection="0"/>
    <xf numFmtId="0" fontId="51" fillId="55" borderId="116" applyNumberForma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51" fillId="55" borderId="116" applyNumberFormat="0" applyAlignment="0" applyProtection="0"/>
    <xf numFmtId="0" fontId="58" fillId="42" borderId="116" applyNumberFormat="0" applyAlignment="0" applyProtection="0"/>
    <xf numFmtId="0" fontId="4" fillId="58" borderId="117" applyNumberFormat="0" applyFont="0" applyAlignment="0" applyProtection="0"/>
    <xf numFmtId="0" fontId="4" fillId="58" borderId="117" applyNumberFormat="0" applyFont="0" applyAlignment="0" applyProtection="0"/>
    <xf numFmtId="0" fontId="62" fillId="55" borderId="118" applyNumberFormat="0" applyAlignment="0" applyProtection="0"/>
    <xf numFmtId="0" fontId="64" fillId="0" borderId="119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4" fillId="58" borderId="121" applyNumberFormat="0" applyFon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51" fillId="55" borderId="120" applyNumberFormat="0" applyAlignment="0" applyProtection="0"/>
    <xf numFmtId="0" fontId="64" fillId="0" borderId="123" applyNumberFormat="0" applyFill="0" applyAlignment="0" applyProtection="0"/>
    <xf numFmtId="0" fontId="64" fillId="0" borderId="123" applyNumberFormat="0" applyFill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62" fillId="55" borderId="122" applyNumberFormat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58" fillId="42" borderId="120" applyNumberFormat="0" applyAlignment="0" applyProtection="0"/>
    <xf numFmtId="0" fontId="51" fillId="55" borderId="120" applyNumberForma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0" applyNumberFormat="0" applyAlignment="0" applyProtection="0"/>
    <xf numFmtId="0" fontId="58" fillId="42" borderId="120" applyNumberFormat="0" applyAlignment="0" applyProtection="0"/>
    <xf numFmtId="0" fontId="4" fillId="58" borderId="121" applyNumberFormat="0" applyFont="0" applyAlignment="0" applyProtection="0"/>
    <xf numFmtId="0" fontId="4" fillId="58" borderId="121" applyNumberFormat="0" applyFont="0" applyAlignment="0" applyProtection="0"/>
    <xf numFmtId="0" fontId="62" fillId="55" borderId="122" applyNumberFormat="0" applyAlignment="0" applyProtection="0"/>
    <xf numFmtId="0" fontId="64" fillId="0" borderId="123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30" applyNumberFormat="0" applyFill="0" applyAlignment="0" applyProtection="0"/>
    <xf numFmtId="0" fontId="64" fillId="0" borderId="130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9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9" applyNumberFormat="0" applyAlignment="0" applyProtection="0"/>
    <xf numFmtId="0" fontId="64" fillId="0" borderId="130" applyNumberFormat="0" applyFill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41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41" applyNumberFormat="0" applyFont="0" applyAlignment="0" applyProtection="0"/>
    <xf numFmtId="0" fontId="4" fillId="58" borderId="141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4" fillId="58" borderId="128" applyNumberFormat="0" applyFon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51" fillId="55" borderId="140" applyNumberFormat="0" applyAlignment="0" applyProtection="0"/>
    <xf numFmtId="0" fontId="64" fillId="0" borderId="139" applyNumberFormat="0" applyFill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8" fillId="42" borderId="140" applyNumberFormat="0" applyAlignment="0" applyProtection="0"/>
    <xf numFmtId="0" fontId="51" fillId="55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  <xf numFmtId="0" fontId="51" fillId="55" borderId="140" applyNumberFormat="0" applyAlignment="0" applyProtection="0"/>
    <xf numFmtId="0" fontId="58" fillId="42" borderId="140" applyNumberFormat="0" applyAlignment="0" applyProtection="0"/>
    <xf numFmtId="0" fontId="62" fillId="55" borderId="138" applyNumberFormat="0" applyAlignment="0" applyProtection="0"/>
    <xf numFmtId="0" fontId="64" fillId="0" borderId="139" applyNumberFormat="0" applyFill="0" applyAlignment="0" applyProtection="0"/>
  </cellStyleXfs>
  <cellXfs count="319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0" fontId="6" fillId="3" borderId="102" xfId="1" applyFont="1" applyFill="1" applyBorder="1" applyAlignment="1">
      <alignment horizontal="left" vertical="center"/>
    </xf>
    <xf numFmtId="165" fontId="6" fillId="0" borderId="102" xfId="1" applyNumberFormat="1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3" fontId="6" fillId="0" borderId="102" xfId="0" applyNumberFormat="1" applyFont="1" applyBorder="1" applyAlignment="1">
      <alignment horizontal="center" vertical="center"/>
    </xf>
    <xf numFmtId="0" fontId="6" fillId="4" borderId="88" xfId="1" applyFont="1" applyFill="1" applyBorder="1" applyAlignment="1">
      <alignment horizontal="center" vertical="center" wrapText="1"/>
    </xf>
    <xf numFmtId="0" fontId="6" fillId="4" borderId="89" xfId="1" applyFont="1" applyFill="1" applyBorder="1" applyAlignment="1">
      <alignment horizontal="center" vertical="center" wrapText="1"/>
    </xf>
    <xf numFmtId="3" fontId="6" fillId="4" borderId="89" xfId="1" applyNumberFormat="1" applyFont="1" applyFill="1" applyBorder="1" applyAlignment="1">
      <alignment horizontal="center" vertical="center" wrapText="1"/>
    </xf>
    <xf numFmtId="3" fontId="6" fillId="4" borderId="90" xfId="1" applyNumberFormat="1" applyFont="1" applyFill="1" applyBorder="1" applyAlignment="1">
      <alignment horizontal="center" vertical="center" wrapText="1"/>
    </xf>
    <xf numFmtId="0" fontId="8" fillId="0" borderId="137" xfId="0" applyFont="1" applyBorder="1" applyAlignment="1">
      <alignment horizontal="left" vertical="center"/>
    </xf>
    <xf numFmtId="0" fontId="8" fillId="0" borderId="137" xfId="0" applyFont="1" applyBorder="1" applyAlignment="1">
      <alignment horizontal="center" vertical="center"/>
    </xf>
    <xf numFmtId="0" fontId="8" fillId="0" borderId="142" xfId="1" applyFont="1" applyBorder="1" applyAlignment="1">
      <alignment vertical="center"/>
    </xf>
    <xf numFmtId="3" fontId="8" fillId="0" borderId="137" xfId="0" applyNumberFormat="1" applyFont="1" applyBorder="1" applyAlignment="1">
      <alignment horizontal="center" vertical="center"/>
    </xf>
    <xf numFmtId="0" fontId="8" fillId="59" borderId="137" xfId="1" applyFont="1" applyFill="1" applyBorder="1" applyAlignment="1">
      <alignment vertical="center"/>
    </xf>
    <xf numFmtId="3" fontId="8" fillId="59" borderId="137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60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1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70" fillId="0" borderId="4" xfId="0" applyNumberFormat="1" applyFont="1" applyBorder="1" applyAlignment="1">
      <alignment horizontal="left" vertical="center" indent="1"/>
    </xf>
    <xf numFmtId="0" fontId="72" fillId="0" borderId="0" xfId="0" applyFont="1"/>
    <xf numFmtId="2" fontId="70" fillId="0" borderId="10" xfId="0" applyNumberFormat="1" applyFont="1" applyBorder="1" applyAlignment="1">
      <alignment horizontal="left" vertical="center"/>
    </xf>
    <xf numFmtId="3" fontId="71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horizontal="center" vertical="center"/>
    </xf>
    <xf numFmtId="2" fontId="70" fillId="0" borderId="10" xfId="0" applyNumberFormat="1" applyFont="1" applyBorder="1" applyAlignment="1">
      <alignment vertical="center"/>
    </xf>
    <xf numFmtId="0" fontId="71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81" xfId="0" applyNumberFormat="1" applyFont="1" applyFill="1" applyBorder="1" applyAlignment="1">
      <alignment horizontal="center" vertical="center"/>
    </xf>
    <xf numFmtId="4" fontId="75" fillId="3" borderId="68" xfId="0" applyNumberFormat="1" applyFont="1" applyFill="1" applyBorder="1" applyAlignment="1">
      <alignment horizontal="center" vertical="center"/>
    </xf>
    <xf numFmtId="3" fontId="8" fillId="3" borderId="81" xfId="0" applyNumberFormat="1" applyFont="1" applyFill="1" applyBorder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4" fontId="77" fillId="3" borderId="68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8" xfId="0" applyNumberFormat="1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6" fillId="0" borderId="61" xfId="0" applyFont="1" applyBorder="1"/>
    <xf numFmtId="0" fontId="76" fillId="0" borderId="0" xfId="0" applyFont="1"/>
    <xf numFmtId="0" fontId="8" fillId="5" borderId="88" xfId="1" applyFont="1" applyFill="1" applyBorder="1" applyAlignment="1">
      <alignment horizontal="center" vertical="center" wrapText="1"/>
    </xf>
    <xf numFmtId="0" fontId="8" fillId="5" borderId="89" xfId="1" applyFont="1" applyFill="1" applyBorder="1" applyAlignment="1">
      <alignment horizontal="center" vertical="center" wrapText="1"/>
    </xf>
    <xf numFmtId="4" fontId="8" fillId="5" borderId="89" xfId="1" applyNumberFormat="1" applyFont="1" applyFill="1" applyBorder="1" applyAlignment="1">
      <alignment horizontal="center" vertical="center" wrapText="1"/>
    </xf>
    <xf numFmtId="3" fontId="8" fillId="5" borderId="89" xfId="1" applyNumberFormat="1" applyFont="1" applyFill="1" applyBorder="1" applyAlignment="1">
      <alignment horizontal="center" vertical="center" wrapText="1"/>
    </xf>
    <xf numFmtId="3" fontId="8" fillId="5" borderId="90" xfId="1" applyNumberFormat="1" applyFont="1" applyFill="1" applyBorder="1" applyAlignment="1">
      <alignment horizontal="center" vertical="center" wrapText="1"/>
    </xf>
    <xf numFmtId="0" fontId="76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7" xfId="0" applyNumberFormat="1" applyFont="1" applyFill="1" applyBorder="1" applyAlignment="1">
      <alignment horizontal="center" vertical="center"/>
    </xf>
    <xf numFmtId="0" fontId="8" fillId="3" borderId="82" xfId="0" applyFont="1" applyFill="1" applyBorder="1" applyAlignment="1">
      <alignment horizontal="center" vertical="center"/>
    </xf>
    <xf numFmtId="3" fontId="8" fillId="3" borderId="65" xfId="0" applyNumberFormat="1" applyFont="1" applyFill="1" applyBorder="1" applyAlignment="1">
      <alignment horizontal="center" vertical="center"/>
    </xf>
    <xf numFmtId="3" fontId="8" fillId="3" borderId="68" xfId="0" applyNumberFormat="1" applyFont="1" applyFill="1" applyBorder="1" applyAlignment="1">
      <alignment horizontal="center" vertical="center"/>
    </xf>
    <xf numFmtId="0" fontId="8" fillId="3" borderId="65" xfId="0" applyFont="1" applyFill="1" applyBorder="1" applyAlignment="1">
      <alignment horizontal="center" vertical="center"/>
    </xf>
    <xf numFmtId="164" fontId="8" fillId="3" borderId="68" xfId="0" applyNumberFormat="1" applyFont="1" applyFill="1" applyBorder="1" applyAlignment="1">
      <alignment horizontal="center" vertical="center"/>
    </xf>
    <xf numFmtId="0" fontId="8" fillId="3" borderId="69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7" xfId="0" applyFont="1" applyFill="1" applyBorder="1" applyAlignment="1">
      <alignment vertical="center"/>
    </xf>
    <xf numFmtId="164" fontId="8" fillId="3" borderId="102" xfId="0" applyNumberFormat="1" applyFont="1" applyFill="1" applyBorder="1" applyAlignment="1">
      <alignment horizontal="center" vertical="center"/>
    </xf>
    <xf numFmtId="4" fontId="8" fillId="3" borderId="102" xfId="0" applyNumberFormat="1" applyFont="1" applyFill="1" applyBorder="1" applyAlignment="1">
      <alignment horizontal="center" vertical="center"/>
    </xf>
    <xf numFmtId="0" fontId="8" fillId="3" borderId="134" xfId="0" applyFont="1" applyFill="1" applyBorder="1" applyAlignment="1">
      <alignment horizontal="center" vertical="center"/>
    </xf>
    <xf numFmtId="3" fontId="8" fillId="3" borderId="102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164" fontId="8" fillId="3" borderId="137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center" vertical="center"/>
    </xf>
    <xf numFmtId="0" fontId="8" fillId="3" borderId="68" xfId="0" applyFont="1" applyFill="1" applyBorder="1" applyAlignment="1">
      <alignment horizontal="left" vertical="center"/>
    </xf>
    <xf numFmtId="0" fontId="8" fillId="3" borderId="68" xfId="0" applyFont="1" applyFill="1" applyBorder="1" applyAlignment="1">
      <alignment vertical="center"/>
    </xf>
    <xf numFmtId="164" fontId="8" fillId="3" borderId="94" xfId="0" applyNumberFormat="1" applyFont="1" applyFill="1" applyBorder="1" applyAlignment="1">
      <alignment horizontal="center" vertical="center"/>
    </xf>
    <xf numFmtId="164" fontId="8" fillId="3" borderId="100" xfId="0" applyNumberFormat="1" applyFont="1" applyFill="1" applyBorder="1" applyAlignment="1">
      <alignment horizontal="center" vertical="center"/>
    </xf>
    <xf numFmtId="0" fontId="8" fillId="3" borderId="94" xfId="0" applyFont="1" applyFill="1" applyBorder="1" applyAlignment="1">
      <alignment horizontal="left" vertical="center"/>
    </xf>
    <xf numFmtId="0" fontId="8" fillId="3" borderId="94" xfId="0" applyFont="1" applyFill="1" applyBorder="1" applyAlignment="1">
      <alignment vertical="center"/>
    </xf>
    <xf numFmtId="165" fontId="8" fillId="0" borderId="137" xfId="0" applyNumberFormat="1" applyFont="1" applyBorder="1" applyAlignment="1">
      <alignment horizontal="center" vertical="center"/>
    </xf>
    <xf numFmtId="0" fontId="9" fillId="0" borderId="0" xfId="0" applyFont="1" applyAlignment="1">
      <alignment horizontal="center"/>
    </xf>
    <xf numFmtId="164" fontId="8" fillId="3" borderId="76" xfId="0" applyNumberFormat="1" applyFont="1" applyFill="1" applyBorder="1" applyAlignment="1">
      <alignment horizontal="center" vertical="center"/>
    </xf>
    <xf numFmtId="4" fontId="78" fillId="0" borderId="10" xfId="0" applyNumberFormat="1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79" fillId="0" borderId="0" xfId="0" applyFont="1"/>
    <xf numFmtId="0" fontId="80" fillId="0" borderId="0" xfId="4" applyFont="1"/>
    <xf numFmtId="0" fontId="82" fillId="0" borderId="0" xfId="0" applyFont="1"/>
    <xf numFmtId="0" fontId="81" fillId="0" borderId="0" xfId="0" applyFont="1" applyAlignment="1">
      <alignment horizontal="left" vertical="center"/>
    </xf>
    <xf numFmtId="1" fontId="81" fillId="0" borderId="0" xfId="1500" applyNumberFormat="1" applyFont="1" applyBorder="1" applyAlignment="1">
      <alignment horizontal="center" vertical="center"/>
    </xf>
    <xf numFmtId="167" fontId="81" fillId="0" borderId="0" xfId="1500" applyNumberFormat="1" applyFont="1" applyBorder="1" applyAlignment="1">
      <alignment vertical="center"/>
    </xf>
    <xf numFmtId="167" fontId="79" fillId="0" borderId="0" xfId="1500" applyNumberFormat="1" applyFont="1"/>
    <xf numFmtId="167" fontId="82" fillId="0" borderId="0" xfId="1500" applyNumberFormat="1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0" fontId="73" fillId="2" borderId="32" xfId="0" applyFont="1" applyFill="1" applyBorder="1" applyAlignment="1">
      <alignment horizontal="center" vertical="center"/>
    </xf>
    <xf numFmtId="0" fontId="73" fillId="2" borderId="6" xfId="0" applyFont="1" applyFill="1" applyBorder="1" applyAlignment="1">
      <alignment horizontal="center" vertical="center"/>
    </xf>
    <xf numFmtId="2" fontId="5" fillId="0" borderId="15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vertical="center"/>
    </xf>
    <xf numFmtId="2" fontId="70" fillId="0" borderId="33" xfId="0" applyNumberFormat="1" applyFont="1" applyBorder="1" applyAlignment="1">
      <alignment vertical="center"/>
    </xf>
    <xf numFmtId="2" fontId="70" fillId="0" borderId="34" xfId="0" applyNumberFormat="1" applyFont="1" applyBorder="1" applyAlignment="1">
      <alignment vertical="center"/>
    </xf>
    <xf numFmtId="2" fontId="70" fillId="0" borderId="46" xfId="0" applyNumberFormat="1" applyFont="1" applyBorder="1" applyAlignment="1">
      <alignment horizontal="left" vertical="center" wrapText="1"/>
    </xf>
    <xf numFmtId="2" fontId="70" fillId="0" borderId="33" xfId="0" applyNumberFormat="1" applyFont="1" applyBorder="1" applyAlignment="1">
      <alignment horizontal="left" vertical="center" wrapText="1"/>
    </xf>
    <xf numFmtId="2" fontId="70" fillId="0" borderId="34" xfId="0" applyNumberFormat="1" applyFont="1" applyBorder="1" applyAlignment="1">
      <alignment horizontal="left" vertical="center" wrapText="1"/>
    </xf>
    <xf numFmtId="2" fontId="70" fillId="0" borderId="46" xfId="0" applyNumberFormat="1" applyFont="1" applyBorder="1" applyAlignment="1">
      <alignment vertical="center" wrapText="1"/>
    </xf>
    <xf numFmtId="2" fontId="70" fillId="0" borderId="33" xfId="0" applyNumberFormat="1" applyFont="1" applyBorder="1" applyAlignment="1">
      <alignment vertical="center" wrapText="1"/>
    </xf>
    <xf numFmtId="2" fontId="70" fillId="0" borderId="34" xfId="0" applyNumberFormat="1" applyFont="1" applyBorder="1" applyAlignment="1">
      <alignment vertical="center" wrapTex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9" fillId="0" borderId="1" xfId="0" applyNumberFormat="1" applyFont="1" applyBorder="1" applyAlignment="1">
      <alignment horizontal="left" vertical="center" indent="1"/>
    </xf>
    <xf numFmtId="2" fontId="69" fillId="0" borderId="2" xfId="0" applyNumberFormat="1" applyFont="1" applyBorder="1" applyAlignment="1">
      <alignment horizontal="left" vertical="center" indent="1"/>
    </xf>
    <xf numFmtId="2" fontId="69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6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6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70" fillId="0" borderId="46" xfId="0" applyNumberFormat="1" applyFont="1" applyBorder="1" applyAlignment="1">
      <alignment horizontal="left" vertical="center"/>
    </xf>
    <xf numFmtId="2" fontId="70" fillId="0" borderId="33" xfId="0" applyNumberFormat="1" applyFont="1" applyBorder="1" applyAlignment="1">
      <alignment horizontal="left" vertical="center"/>
    </xf>
    <xf numFmtId="2" fontId="70" fillId="0" borderId="34" xfId="0" applyNumberFormat="1" applyFont="1" applyBorder="1" applyAlignment="1">
      <alignment horizontal="left" vertical="center"/>
    </xf>
    <xf numFmtId="2" fontId="5" fillId="0" borderId="35" xfId="0" applyNumberFormat="1" applyFont="1" applyBorder="1" applyAlignment="1">
      <alignment horizontal="left" indent="1"/>
    </xf>
    <xf numFmtId="2" fontId="5" fillId="0" borderId="0" xfId="0" applyNumberFormat="1" applyFont="1" applyAlignment="1">
      <alignment horizontal="left" indent="1"/>
    </xf>
    <xf numFmtId="2" fontId="5" fillId="0" borderId="36" xfId="0" applyNumberFormat="1" applyFont="1" applyBorder="1" applyAlignment="1">
      <alignment horizontal="left" indent="1"/>
    </xf>
    <xf numFmtId="2" fontId="5" fillId="0" borderId="1" xfId="0" applyNumberFormat="1" applyFont="1" applyBorder="1" applyAlignment="1">
      <alignment horizontal="left" indent="1"/>
    </xf>
    <xf numFmtId="0" fontId="8" fillId="3" borderId="69" xfId="0" applyFont="1" applyFill="1" applyBorder="1" applyAlignment="1">
      <alignment horizontal="left" vertical="center"/>
    </xf>
    <xf numFmtId="0" fontId="8" fillId="3" borderId="75" xfId="0" applyFont="1" applyFill="1" applyBorder="1" applyAlignment="1">
      <alignment horizontal="left" vertical="center"/>
    </xf>
    <xf numFmtId="0" fontId="8" fillId="3" borderId="76" xfId="0" applyFont="1" applyFill="1" applyBorder="1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0" fillId="0" borderId="18" xfId="0" applyFont="1" applyBorder="1" applyAlignment="1">
      <alignment horizontal="center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70" fillId="0" borderId="23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0" borderId="92" xfId="0" applyFont="1" applyBorder="1" applyAlignment="1">
      <alignment horizontal="center" vertical="center"/>
    </xf>
    <xf numFmtId="0" fontId="8" fillId="0" borderId="93" xfId="0" applyFont="1" applyBorder="1" applyAlignment="1">
      <alignment horizontal="center" vertical="center"/>
    </xf>
    <xf numFmtId="0" fontId="8" fillId="3" borderId="46" xfId="0" applyFont="1" applyFill="1" applyBorder="1" applyAlignment="1">
      <alignment horizontal="left" vertical="center"/>
    </xf>
    <xf numFmtId="0" fontId="8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0" fontId="8" fillId="0" borderId="124" xfId="0" applyFont="1" applyBorder="1" applyAlignment="1">
      <alignment horizontal="center" vertical="center"/>
    </xf>
    <xf numFmtId="0" fontId="8" fillId="0" borderId="125" xfId="0" applyFont="1" applyBorder="1" applyAlignment="1">
      <alignment horizontal="center" vertical="center"/>
    </xf>
    <xf numFmtId="0" fontId="8" fillId="0" borderId="126" xfId="0" applyFont="1" applyBorder="1" applyAlignment="1">
      <alignment horizontal="center" vertical="center"/>
    </xf>
    <xf numFmtId="0" fontId="8" fillId="3" borderId="65" xfId="0" applyFont="1" applyFill="1" applyBorder="1" applyAlignment="1">
      <alignment horizontal="left" vertical="center"/>
    </xf>
    <xf numFmtId="0" fontId="8" fillId="3" borderId="67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164" fontId="8" fillId="5" borderId="134" xfId="0" applyNumberFormat="1" applyFont="1" applyFill="1" applyBorder="1" applyAlignment="1">
      <alignment horizontal="center" vertical="center"/>
    </xf>
    <xf numFmtId="164" fontId="8" fillId="5" borderId="135" xfId="0" applyNumberFormat="1" applyFont="1" applyFill="1" applyBorder="1" applyAlignment="1">
      <alignment horizontal="center" vertical="center"/>
    </xf>
    <xf numFmtId="164" fontId="8" fillId="5" borderId="136" xfId="0" applyNumberFormat="1" applyFont="1" applyFill="1" applyBorder="1" applyAlignment="1">
      <alignment horizontal="center" vertical="center"/>
    </xf>
    <xf numFmtId="0" fontId="70" fillId="0" borderId="131" xfId="0" applyFont="1" applyBorder="1" applyAlignment="1">
      <alignment horizontal="center" vertical="center"/>
    </xf>
    <xf numFmtId="0" fontId="70" fillId="0" borderId="132" xfId="0" applyFont="1" applyBorder="1" applyAlignment="1">
      <alignment horizontal="center" vertical="center"/>
    </xf>
    <xf numFmtId="0" fontId="70" fillId="0" borderId="13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8" fillId="3" borderId="101" xfId="0" applyFont="1" applyFill="1" applyBorder="1" applyAlignment="1">
      <alignment horizontal="left" vertical="center"/>
    </xf>
    <xf numFmtId="0" fontId="8" fillId="3" borderId="103" xfId="0" applyFont="1" applyFill="1" applyBorder="1" applyAlignment="1">
      <alignment horizontal="left" vertical="center"/>
    </xf>
    <xf numFmtId="0" fontId="8" fillId="3" borderId="134" xfId="0" applyFont="1" applyFill="1" applyBorder="1" applyAlignment="1">
      <alignment horizontal="left" vertical="center"/>
    </xf>
    <xf numFmtId="0" fontId="8" fillId="3" borderId="136" xfId="0" applyFont="1" applyFill="1" applyBorder="1" applyAlignment="1">
      <alignment horizontal="left" vertical="center"/>
    </xf>
    <xf numFmtId="0" fontId="8" fillId="3" borderId="91" xfId="0" applyFont="1" applyFill="1" applyBorder="1" applyAlignment="1">
      <alignment horizontal="left" vertical="center"/>
    </xf>
    <xf numFmtId="0" fontId="8" fillId="3" borderId="96" xfId="0" applyFont="1" applyFill="1" applyBorder="1" applyAlignment="1">
      <alignment horizontal="left" vertical="center"/>
    </xf>
    <xf numFmtId="0" fontId="70" fillId="0" borderId="63" xfId="0" applyFont="1" applyBorder="1" applyAlignment="1">
      <alignment horizontal="center" vertical="center"/>
    </xf>
    <xf numFmtId="0" fontId="70" fillId="0" borderId="62" xfId="0" applyFont="1" applyBorder="1" applyAlignment="1">
      <alignment horizontal="center" vertical="center"/>
    </xf>
    <xf numFmtId="0" fontId="70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66" xfId="0" applyFont="1" applyBorder="1" applyAlignment="1">
      <alignment horizontal="center" vertical="center"/>
    </xf>
    <xf numFmtId="0" fontId="8" fillId="0" borderId="67" xfId="0" applyFont="1" applyBorder="1" applyAlignment="1">
      <alignment horizontal="center" vertical="center"/>
    </xf>
    <xf numFmtId="164" fontId="8" fillId="5" borderId="124" xfId="0" applyNumberFormat="1" applyFont="1" applyFill="1" applyBorder="1" applyAlignment="1">
      <alignment horizontal="center" vertical="center"/>
    </xf>
    <xf numFmtId="164" fontId="8" fillId="5" borderId="125" xfId="0" applyNumberFormat="1" applyFont="1" applyFill="1" applyBorder="1" applyAlignment="1">
      <alignment horizontal="center" vertical="center"/>
    </xf>
    <xf numFmtId="164" fontId="8" fillId="5" borderId="126" xfId="0" applyNumberFormat="1" applyFont="1" applyFill="1" applyBorder="1" applyAlignment="1">
      <alignment horizontal="center" vertical="center"/>
    </xf>
    <xf numFmtId="0" fontId="8" fillId="0" borderId="97" xfId="1892" applyFont="1" applyBorder="1" applyAlignment="1">
      <alignment horizontal="center" vertical="center"/>
    </xf>
    <xf numFmtId="0" fontId="8" fillId="0" borderId="98" xfId="1892" applyFont="1" applyBorder="1" applyAlignment="1">
      <alignment horizontal="center" vertical="center"/>
    </xf>
    <xf numFmtId="0" fontId="8" fillId="0" borderId="99" xfId="1892" applyFont="1" applyBorder="1" applyAlignment="1">
      <alignment horizontal="center" vertical="center"/>
    </xf>
    <xf numFmtId="0" fontId="8" fillId="3" borderId="97" xfId="0" applyFont="1" applyFill="1" applyBorder="1" applyAlignment="1">
      <alignment horizontal="center" vertical="center"/>
    </xf>
    <xf numFmtId="0" fontId="8" fillId="3" borderId="98" xfId="0" applyFont="1" applyFill="1" applyBorder="1" applyAlignment="1">
      <alignment horizontal="center" vertical="center"/>
    </xf>
    <xf numFmtId="0" fontId="8" fillId="3" borderId="99" xfId="0" applyFont="1" applyFill="1" applyBorder="1" applyAlignment="1">
      <alignment horizontal="center" vertical="center"/>
    </xf>
    <xf numFmtId="0" fontId="8" fillId="0" borderId="46" xfId="1892" applyFont="1" applyBorder="1" applyAlignment="1">
      <alignment horizontal="center" vertical="center"/>
    </xf>
    <xf numFmtId="0" fontId="8" fillId="0" borderId="75" xfId="1892" applyFont="1" applyBorder="1" applyAlignment="1">
      <alignment horizontal="center" vertical="center"/>
    </xf>
    <xf numFmtId="0" fontId="8" fillId="0" borderId="76" xfId="1892" applyFont="1" applyBorder="1" applyAlignment="1">
      <alignment horizontal="center" vertical="center"/>
    </xf>
    <xf numFmtId="0" fontId="8" fillId="0" borderId="69" xfId="1" applyFont="1" applyBorder="1" applyAlignment="1">
      <alignment horizontal="left" vertical="center"/>
    </xf>
    <xf numFmtId="0" fontId="8" fillId="0" borderId="75" xfId="1" applyFont="1" applyBorder="1" applyAlignment="1">
      <alignment horizontal="left" vertical="center"/>
    </xf>
    <xf numFmtId="0" fontId="8" fillId="0" borderId="76" xfId="1" applyFont="1" applyBorder="1" applyAlignment="1">
      <alignment horizontal="left" vertical="center"/>
    </xf>
    <xf numFmtId="164" fontId="8" fillId="0" borderId="69" xfId="0" applyNumberFormat="1" applyFont="1" applyBorder="1" applyAlignment="1">
      <alignment horizontal="center" vertical="center"/>
    </xf>
    <xf numFmtId="164" fontId="8" fillId="0" borderId="76" xfId="0" applyNumberFormat="1" applyFont="1" applyBorder="1" applyAlignment="1">
      <alignment horizontal="center" vertical="center"/>
    </xf>
    <xf numFmtId="164" fontId="8" fillId="0" borderId="75" xfId="0" applyNumberFormat="1" applyFont="1" applyBorder="1" applyAlignment="1">
      <alignment horizontal="center" vertical="center"/>
    </xf>
    <xf numFmtId="164" fontId="8" fillId="0" borderId="124" xfId="0" applyNumberFormat="1" applyFont="1" applyBorder="1" applyAlignment="1">
      <alignment horizontal="center" vertical="center"/>
    </xf>
    <xf numFmtId="164" fontId="8" fillId="0" borderId="125" xfId="0" applyNumberFormat="1" applyFont="1" applyBorder="1" applyAlignment="1">
      <alignment horizontal="center" vertical="center"/>
    </xf>
    <xf numFmtId="164" fontId="8" fillId="0" borderId="126" xfId="0" applyNumberFormat="1" applyFont="1" applyBorder="1" applyAlignment="1">
      <alignment horizontal="center" vertical="center"/>
    </xf>
    <xf numFmtId="0" fontId="8" fillId="0" borderId="124" xfId="1" applyFont="1" applyBorder="1" applyAlignment="1">
      <alignment horizontal="left" vertical="center"/>
    </xf>
    <xf numFmtId="0" fontId="8" fillId="0" borderId="125" xfId="1" applyFont="1" applyBorder="1" applyAlignment="1">
      <alignment horizontal="left" vertical="center"/>
    </xf>
    <xf numFmtId="0" fontId="8" fillId="0" borderId="126" xfId="1" applyFont="1" applyBorder="1" applyAlignment="1">
      <alignment horizontal="left" vertical="center"/>
    </xf>
    <xf numFmtId="0" fontId="8" fillId="3" borderId="124" xfId="1" applyFont="1" applyFill="1" applyBorder="1" applyAlignment="1">
      <alignment horizontal="center" vertical="center" wrapText="1"/>
    </xf>
    <xf numFmtId="0" fontId="8" fillId="3" borderId="125" xfId="1" applyFont="1" applyFill="1" applyBorder="1" applyAlignment="1">
      <alignment horizontal="center" vertical="center" wrapText="1"/>
    </xf>
    <xf numFmtId="0" fontId="8" fillId="3" borderId="126" xfId="1" applyFont="1" applyFill="1" applyBorder="1" applyAlignment="1">
      <alignment horizontal="center" vertical="center" wrapText="1"/>
    </xf>
    <xf numFmtId="0" fontId="8" fillId="0" borderId="97" xfId="1" applyFont="1" applyBorder="1" applyAlignment="1">
      <alignment horizontal="left" vertical="center"/>
    </xf>
    <xf numFmtId="0" fontId="8" fillId="0" borderId="98" xfId="1" applyFont="1" applyBorder="1" applyAlignment="1">
      <alignment horizontal="left" vertical="center"/>
    </xf>
    <xf numFmtId="0" fontId="8" fillId="0" borderId="99" xfId="1" applyFont="1" applyBorder="1" applyAlignment="1">
      <alignment horizontal="left" vertical="center"/>
    </xf>
    <xf numFmtId="164" fontId="8" fillId="0" borderId="97" xfId="0" applyNumberFormat="1" applyFont="1" applyBorder="1" applyAlignment="1">
      <alignment horizontal="center" vertical="center"/>
    </xf>
    <xf numFmtId="164" fontId="8" fillId="0" borderId="99" xfId="0" applyNumberFormat="1" applyFont="1" applyBorder="1" applyAlignment="1">
      <alignment horizontal="center" vertical="center"/>
    </xf>
    <xf numFmtId="164" fontId="8" fillId="0" borderId="98" xfId="0" applyNumberFormat="1" applyFont="1" applyBorder="1" applyAlignment="1">
      <alignment horizontal="center" vertical="center"/>
    </xf>
    <xf numFmtId="0" fontId="8" fillId="0" borderId="97" xfId="0" applyFont="1" applyBorder="1" applyAlignment="1">
      <alignment horizontal="center" vertical="center"/>
    </xf>
    <xf numFmtId="0" fontId="8" fillId="0" borderId="98" xfId="0" applyFont="1" applyBorder="1" applyAlignment="1">
      <alignment horizontal="center" vertical="center"/>
    </xf>
    <xf numFmtId="0" fontId="8" fillId="0" borderId="99" xfId="0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4" xfId="1" applyFont="1" applyFill="1" applyBorder="1" applyAlignment="1">
      <alignment horizontal="center" vertical="center" wrapText="1"/>
    </xf>
    <xf numFmtId="0" fontId="6" fillId="4" borderId="125" xfId="1" applyFont="1" applyFill="1" applyBorder="1" applyAlignment="1">
      <alignment horizontal="center" vertical="center" wrapText="1"/>
    </xf>
    <xf numFmtId="0" fontId="6" fillId="4" borderId="126" xfId="1" applyFont="1" applyFill="1" applyBorder="1" applyAlignment="1">
      <alignment horizontal="center" vertical="center" wrapText="1"/>
    </xf>
    <xf numFmtId="0" fontId="11" fillId="0" borderId="7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43" xfId="0" applyFont="1" applyBorder="1" applyAlignment="1">
      <alignment horizontal="center" vertical="center"/>
    </xf>
    <xf numFmtId="0" fontId="6" fillId="0" borderId="134" xfId="0" applyFont="1" applyBorder="1" applyAlignment="1">
      <alignment horizontal="center" vertical="center"/>
    </xf>
    <xf numFmtId="0" fontId="6" fillId="0" borderId="135" xfId="0" applyFont="1" applyBorder="1" applyAlignment="1">
      <alignment horizontal="center" vertical="center"/>
    </xf>
    <xf numFmtId="0" fontId="6" fillId="0" borderId="136" xfId="0" applyFont="1" applyBorder="1" applyAlignment="1">
      <alignment horizontal="center" vertical="center"/>
    </xf>
    <xf numFmtId="164" fontId="8" fillId="0" borderId="134" xfId="0" applyNumberFormat="1" applyFont="1" applyBorder="1" applyAlignment="1">
      <alignment horizontal="center" vertical="center"/>
    </xf>
    <xf numFmtId="164" fontId="8" fillId="0" borderId="135" xfId="0" applyNumberFormat="1" applyFont="1" applyBorder="1" applyAlignment="1">
      <alignment horizontal="center" vertical="center"/>
    </xf>
    <xf numFmtId="164" fontId="8" fillId="0" borderId="136" xfId="0" applyNumberFormat="1" applyFont="1" applyBorder="1" applyAlignment="1">
      <alignment horizontal="center" vertical="center"/>
    </xf>
    <xf numFmtId="0" fontId="8" fillId="59" borderId="134" xfId="0" applyFont="1" applyFill="1" applyBorder="1" applyAlignment="1">
      <alignment horizontal="center"/>
    </xf>
    <xf numFmtId="0" fontId="8" fillId="59" borderId="135" xfId="0" applyFont="1" applyFill="1" applyBorder="1" applyAlignment="1">
      <alignment horizontal="center"/>
    </xf>
    <xf numFmtId="0" fontId="8" fillId="59" borderId="136" xfId="0" applyFont="1" applyFill="1" applyBorder="1" applyAlignment="1">
      <alignment horizont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  <xf numFmtId="0" fontId="83" fillId="0" borderId="0" xfId="0" applyFont="1"/>
    <xf numFmtId="167" fontId="83" fillId="0" borderId="0" xfId="1500" applyNumberFormat="1" applyFont="1" applyBorder="1"/>
    <xf numFmtId="0" fontId="83" fillId="0" borderId="0" xfId="0" applyFont="1"/>
    <xf numFmtId="0" fontId="84" fillId="0" borderId="0" xfId="0" applyFont="1"/>
    <xf numFmtId="1" fontId="83" fillId="0" borderId="0" xfId="1500" applyNumberFormat="1" applyFont="1" applyBorder="1" applyAlignment="1">
      <alignment horizontal="center" vertical="center"/>
    </xf>
    <xf numFmtId="0" fontId="85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167" fontId="87" fillId="0" borderId="0" xfId="1500" applyNumberFormat="1" applyFont="1" applyBorder="1" applyAlignment="1">
      <alignment vertical="center"/>
    </xf>
    <xf numFmtId="0" fontId="88" fillId="4" borderId="142" xfId="0" applyFont="1" applyFill="1" applyBorder="1" applyAlignment="1">
      <alignment vertical="center" wrapText="1"/>
    </xf>
    <xf numFmtId="0" fontId="84" fillId="60" borderId="142" xfId="0" applyFont="1" applyFill="1" applyBorder="1" applyAlignment="1">
      <alignment horizontal="center" vertical="center" wrapText="1"/>
    </xf>
    <xf numFmtId="1" fontId="88" fillId="4" borderId="142" xfId="1500" applyNumberFormat="1" applyFont="1" applyFill="1" applyBorder="1" applyAlignment="1">
      <alignment horizontal="center" vertical="center" wrapText="1"/>
    </xf>
    <xf numFmtId="167" fontId="88" fillId="60" borderId="142" xfId="1500" applyNumberFormat="1" applyFont="1" applyFill="1" applyBorder="1" applyAlignment="1">
      <alignment horizontal="center" vertical="center" wrapText="1"/>
    </xf>
    <xf numFmtId="0" fontId="84" fillId="0" borderId="69" xfId="0" applyFont="1" applyBorder="1" applyAlignment="1">
      <alignment horizontal="center" vertical="center"/>
    </xf>
    <xf numFmtId="0" fontId="84" fillId="0" borderId="75" xfId="0" applyFont="1" applyBorder="1" applyAlignment="1">
      <alignment horizontal="center" vertical="center"/>
    </xf>
    <xf numFmtId="0" fontId="84" fillId="0" borderId="76" xfId="0" applyFont="1" applyBorder="1" applyAlignment="1">
      <alignment horizontal="center" vertical="center"/>
    </xf>
    <xf numFmtId="0" fontId="84" fillId="0" borderId="68" xfId="5" applyFont="1" applyBorder="1" applyAlignment="1">
      <alignment vertical="center"/>
    </xf>
    <xf numFmtId="1" fontId="84" fillId="0" borderId="68" xfId="1500" applyNumberFormat="1" applyFont="1" applyBorder="1" applyAlignment="1">
      <alignment horizontal="center" vertical="center"/>
    </xf>
    <xf numFmtId="167" fontId="84" fillId="0" borderId="68" xfId="1500" applyNumberFormat="1" applyFont="1" applyBorder="1" applyAlignment="1">
      <alignment horizontal="center" vertical="center"/>
    </xf>
    <xf numFmtId="0" fontId="84" fillId="0" borderId="69" xfId="0" applyFont="1" applyBorder="1" applyAlignment="1">
      <alignment vertical="center"/>
    </xf>
    <xf numFmtId="0" fontId="89" fillId="0" borderId="76" xfId="0" applyFont="1" applyBorder="1"/>
    <xf numFmtId="0" fontId="84" fillId="0" borderId="69" xfId="0" applyFont="1" applyBorder="1" applyAlignment="1">
      <alignment horizontal="left" vertical="center"/>
    </xf>
    <xf numFmtId="0" fontId="84" fillId="0" borderId="76" xfId="0" applyFont="1" applyBorder="1" applyAlignment="1">
      <alignment horizontal="left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14</xdr:col>
      <xdr:colOff>5489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17432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43296</xdr:rowOff>
    </xdr:from>
    <xdr:to>
      <xdr:col>7</xdr:col>
      <xdr:colOff>170663</xdr:colOff>
      <xdr:row>21</xdr:row>
      <xdr:rowOff>484909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D32073-6A12-018E-0864-F6497016EF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9"/>
          <a:ext cx="6232027" cy="2952749"/>
        </a:xfrm>
        <a:prstGeom prst="rect">
          <a:avLst/>
        </a:prstGeom>
      </xdr:spPr>
    </xdr:pic>
    <xdr:clientData/>
  </xdr:twoCellAnchor>
  <xdr:twoCellAnchor editAs="oneCell">
    <xdr:from>
      <xdr:col>7</xdr:col>
      <xdr:colOff>207819</xdr:colOff>
      <xdr:row>16</xdr:row>
      <xdr:rowOff>43295</xdr:rowOff>
    </xdr:from>
    <xdr:to>
      <xdr:col>14</xdr:col>
      <xdr:colOff>8659</xdr:colOff>
      <xdr:row>21</xdr:row>
      <xdr:rowOff>484909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46710B5-A966-C134-FC76-683AB51F4E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9569" y="5541818"/>
          <a:ext cx="5732317" cy="2952750"/>
        </a:xfrm>
        <a:prstGeom prst="rect">
          <a:avLst/>
        </a:prstGeom>
      </xdr:spPr>
    </xdr:pic>
    <xdr:clientData/>
  </xdr:twoCellAnchor>
  <xdr:twoCellAnchor editAs="oneCell">
    <xdr:from>
      <xdr:col>10</xdr:col>
      <xdr:colOff>51954</xdr:colOff>
      <xdr:row>7</xdr:row>
      <xdr:rowOff>0</xdr:rowOff>
    </xdr:from>
    <xdr:to>
      <xdr:col>14</xdr:col>
      <xdr:colOff>0</xdr:colOff>
      <xdr:row>15</xdr:row>
      <xdr:rowOff>8660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65CC8E0-9EBE-D9A4-C59E-ED23B91F73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2272" y="2692977"/>
          <a:ext cx="3480955" cy="250247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15875</xdr:colOff>
      <xdr:row>28</xdr:row>
      <xdr:rowOff>7937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6525F6-4E41-DCAC-FF60-97C419464B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6875" y="5715000"/>
          <a:ext cx="4873625" cy="2206625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14</xdr:col>
      <xdr:colOff>7938</xdr:colOff>
      <xdr:row>28</xdr:row>
      <xdr:rowOff>15875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5DA9ED5-8D86-5BB0-57DC-D4BEE55E9B0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6314" y="5715000"/>
          <a:ext cx="5135562" cy="22145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60</xdr:row>
      <xdr:rowOff>8548</xdr:rowOff>
    </xdr:from>
    <xdr:to>
      <xdr:col>13</xdr:col>
      <xdr:colOff>1514887</xdr:colOff>
      <xdr:row>60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46</xdr:row>
      <xdr:rowOff>14656</xdr:rowOff>
    </xdr:from>
    <xdr:to>
      <xdr:col>13</xdr:col>
      <xdr:colOff>1524048</xdr:colOff>
      <xdr:row>46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1112838</xdr:colOff>
      <xdr:row>0</xdr:row>
      <xdr:rowOff>0</xdr:rowOff>
    </xdr:from>
    <xdr:to>
      <xdr:col>5</xdr:col>
      <xdr:colOff>1103313</xdr:colOff>
      <xdr:row>4</xdr:row>
      <xdr:rowOff>131763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80BA6074-97FE-4D1B-9108-EE57300215B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08651" y="0"/>
          <a:ext cx="127635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O23"/>
  <sheetViews>
    <sheetView topLeftCell="A4" zoomScale="110" zoomScaleNormal="110" workbookViewId="0">
      <selection activeCell="N6" sqref="N6"/>
    </sheetView>
  </sheetViews>
  <sheetFormatPr defaultColWidth="9" defaultRowHeight="21"/>
  <cols>
    <col min="1" max="1" width="4.85546875" style="37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5" ht="34.5" customHeight="1">
      <c r="B1" s="156" t="s">
        <v>0</v>
      </c>
      <c r="C1" s="157"/>
      <c r="D1" s="158"/>
      <c r="E1" s="38"/>
      <c r="F1" s="38"/>
      <c r="G1" s="38"/>
      <c r="H1" s="38"/>
      <c r="I1" s="38"/>
      <c r="J1" s="38"/>
      <c r="K1" s="38"/>
      <c r="L1" s="38"/>
      <c r="M1" s="38"/>
      <c r="N1" s="38"/>
    </row>
    <row r="2" spans="2:15" ht="34.5" customHeight="1">
      <c r="B2" s="159" t="s">
        <v>323</v>
      </c>
      <c r="C2" s="160"/>
      <c r="D2" s="161"/>
      <c r="E2" s="162"/>
      <c r="F2" s="163"/>
      <c r="G2" s="163"/>
      <c r="H2" s="163"/>
      <c r="I2" s="163"/>
      <c r="J2" s="163"/>
      <c r="K2" s="164"/>
      <c r="L2" s="38"/>
      <c r="M2" s="38"/>
      <c r="N2" s="38"/>
    </row>
    <row r="3" spans="2:15" ht="34.5" customHeight="1">
      <c r="B3" s="38"/>
      <c r="C3" s="38"/>
      <c r="D3" s="39"/>
      <c r="E3" s="39"/>
      <c r="F3" s="38"/>
      <c r="G3" s="39"/>
      <c r="H3" s="39"/>
      <c r="I3" s="39"/>
      <c r="J3" s="39"/>
      <c r="K3" s="38"/>
      <c r="L3" s="39"/>
      <c r="M3" s="39"/>
      <c r="N3" s="39"/>
    </row>
    <row r="4" spans="2:15" ht="33.75" customHeight="1">
      <c r="B4" s="165" t="s">
        <v>316</v>
      </c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7"/>
    </row>
    <row r="5" spans="2:15" ht="24.95" customHeight="1">
      <c r="B5" s="40"/>
      <c r="C5" s="40"/>
      <c r="D5" s="41"/>
      <c r="E5" s="41"/>
      <c r="F5" s="40"/>
      <c r="G5" s="41"/>
      <c r="H5" s="41"/>
      <c r="I5" s="41"/>
      <c r="J5" s="41"/>
      <c r="K5" s="40"/>
      <c r="L5" s="41"/>
      <c r="M5" s="41"/>
      <c r="N5" s="41"/>
    </row>
    <row r="6" spans="2:15" ht="24.95" customHeight="1">
      <c r="B6" s="168" t="s">
        <v>79</v>
      </c>
      <c r="C6" s="169"/>
      <c r="D6" s="170">
        <f>'Bullient '!M86+OTC!H10</f>
        <v>1667215095</v>
      </c>
      <c r="E6" s="171"/>
      <c r="F6" s="42"/>
      <c r="G6" s="168" t="s">
        <v>80</v>
      </c>
      <c r="H6" s="169"/>
      <c r="I6" s="170">
        <f>'Bullient '!N86+OTC!I10</f>
        <v>3776272319.5899992</v>
      </c>
      <c r="J6" s="171"/>
      <c r="K6" s="43"/>
      <c r="L6" s="168" t="s">
        <v>8</v>
      </c>
      <c r="M6" s="169"/>
      <c r="N6" s="44">
        <f>'Bullient '!L86+OTC!G10</f>
        <v>1052</v>
      </c>
    </row>
    <row r="7" spans="2:15" ht="24.95" customHeight="1">
      <c r="B7" s="38"/>
      <c r="C7" s="38"/>
      <c r="D7" s="40"/>
      <c r="E7" s="45"/>
      <c r="F7" s="40"/>
      <c r="G7" s="40"/>
      <c r="H7" s="40"/>
      <c r="I7" s="40"/>
      <c r="J7" s="46"/>
      <c r="K7" s="172"/>
      <c r="L7" s="173"/>
      <c r="M7" s="174"/>
      <c r="N7" s="47"/>
    </row>
    <row r="8" spans="2:15" ht="24.95" customHeight="1">
      <c r="B8" s="175" t="s">
        <v>1</v>
      </c>
      <c r="C8" s="176"/>
      <c r="D8" s="177"/>
      <c r="E8" s="48">
        <v>926.48</v>
      </c>
      <c r="F8" s="49"/>
      <c r="G8" s="175" t="s">
        <v>5</v>
      </c>
      <c r="H8" s="176"/>
      <c r="I8" s="177"/>
      <c r="J8" s="48">
        <v>1121.22</v>
      </c>
      <c r="K8" s="144"/>
      <c r="L8" s="145"/>
      <c r="M8" s="146"/>
      <c r="N8" s="37"/>
    </row>
    <row r="9" spans="2:15" ht="24.95" customHeight="1">
      <c r="B9" s="175" t="s">
        <v>2</v>
      </c>
      <c r="C9" s="176"/>
      <c r="D9" s="177"/>
      <c r="E9" s="48">
        <v>919.49</v>
      </c>
      <c r="F9" s="50"/>
      <c r="G9" s="175" t="s">
        <v>6</v>
      </c>
      <c r="H9" s="176"/>
      <c r="I9" s="177"/>
      <c r="J9" s="48">
        <v>1116.17</v>
      </c>
      <c r="K9" s="144"/>
      <c r="L9" s="145"/>
      <c r="M9" s="146"/>
      <c r="N9" s="37"/>
      <c r="O9" s="51"/>
    </row>
    <row r="10" spans="2:15" ht="24.95" customHeight="1">
      <c r="B10" s="150" t="s">
        <v>3</v>
      </c>
      <c r="C10" s="151"/>
      <c r="D10" s="152"/>
      <c r="E10" s="130">
        <f>((E8/E9)-1)*100</f>
        <v>0.76020402614493943</v>
      </c>
      <c r="F10" s="50"/>
      <c r="G10" s="150" t="s">
        <v>3</v>
      </c>
      <c r="H10" s="151"/>
      <c r="I10" s="152"/>
      <c r="J10" s="130">
        <f>((J8/J9)-1)*100</f>
        <v>0.45244004049562747</v>
      </c>
      <c r="K10" s="144"/>
      <c r="L10" s="145"/>
      <c r="M10" s="146"/>
      <c r="N10" s="37"/>
    </row>
    <row r="11" spans="2:15" ht="24.95" customHeight="1">
      <c r="B11" s="150" t="s">
        <v>4</v>
      </c>
      <c r="C11" s="151"/>
      <c r="D11" s="152"/>
      <c r="E11" s="130">
        <f>E8-E9</f>
        <v>6.9900000000000091</v>
      </c>
      <c r="F11" s="40"/>
      <c r="G11" s="150" t="s">
        <v>4</v>
      </c>
      <c r="H11" s="151"/>
      <c r="I11" s="152"/>
      <c r="J11" s="130">
        <f>J8-J9</f>
        <v>5.0499999999999545</v>
      </c>
      <c r="K11" s="144"/>
      <c r="L11" s="145"/>
      <c r="M11" s="146"/>
      <c r="N11" s="37"/>
      <c r="O11" s="51"/>
    </row>
    <row r="12" spans="2:15" ht="24.95" customHeight="1">
      <c r="B12" s="52"/>
      <c r="C12" s="53"/>
      <c r="D12" s="52"/>
      <c r="E12" s="178"/>
      <c r="F12" s="179"/>
      <c r="G12" s="180"/>
      <c r="H12" s="54"/>
      <c r="I12" s="54"/>
      <c r="J12" s="55"/>
      <c r="K12" s="181"/>
      <c r="L12" s="145"/>
      <c r="M12" s="146"/>
      <c r="N12" s="37"/>
      <c r="O12" s="51"/>
    </row>
    <row r="13" spans="2:15" ht="24.95" customHeight="1">
      <c r="B13" s="56" t="s">
        <v>9</v>
      </c>
      <c r="C13" s="57">
        <v>104</v>
      </c>
      <c r="D13" s="58" t="s">
        <v>81</v>
      </c>
      <c r="E13" s="57">
        <v>11</v>
      </c>
      <c r="F13" s="40"/>
      <c r="G13" s="59" t="s">
        <v>86</v>
      </c>
      <c r="H13" s="57">
        <v>44</v>
      </c>
      <c r="I13" s="58" t="s">
        <v>81</v>
      </c>
      <c r="J13" s="57">
        <v>9</v>
      </c>
      <c r="K13" s="144"/>
      <c r="L13" s="145"/>
      <c r="M13" s="146"/>
      <c r="N13" s="37"/>
      <c r="O13" s="51"/>
    </row>
    <row r="14" spans="2:15" ht="24.95" customHeight="1">
      <c r="B14" s="56" t="s">
        <v>85</v>
      </c>
      <c r="C14" s="57">
        <v>48</v>
      </c>
      <c r="D14" s="58" t="s">
        <v>81</v>
      </c>
      <c r="E14" s="57">
        <v>1</v>
      </c>
      <c r="F14" s="49"/>
      <c r="G14" s="147" t="s">
        <v>83</v>
      </c>
      <c r="H14" s="148"/>
      <c r="I14" s="149"/>
      <c r="J14" s="57">
        <v>14</v>
      </c>
      <c r="K14" s="144"/>
      <c r="L14" s="145"/>
      <c r="M14" s="146"/>
      <c r="N14" s="37"/>
      <c r="O14" s="51"/>
    </row>
    <row r="15" spans="2:15" ht="24.95" customHeight="1">
      <c r="B15" s="150" t="s">
        <v>102</v>
      </c>
      <c r="C15" s="151" t="s">
        <v>10</v>
      </c>
      <c r="D15" s="152" t="s">
        <v>10</v>
      </c>
      <c r="E15" s="57">
        <v>2</v>
      </c>
      <c r="F15" s="40"/>
      <c r="G15" s="153" t="s">
        <v>84</v>
      </c>
      <c r="H15" s="154"/>
      <c r="I15" s="155"/>
      <c r="J15" s="57">
        <v>15</v>
      </c>
      <c r="K15" s="144"/>
      <c r="L15" s="145"/>
      <c r="M15" s="146"/>
      <c r="N15" s="45"/>
      <c r="O15" s="51"/>
    </row>
    <row r="16" spans="2:15" ht="24.95" customHeight="1">
      <c r="B16" s="150" t="s">
        <v>82</v>
      </c>
      <c r="C16" s="151" t="s">
        <v>11</v>
      </c>
      <c r="D16" s="152" t="s">
        <v>11</v>
      </c>
      <c r="E16" s="60">
        <v>10</v>
      </c>
      <c r="F16" s="37"/>
      <c r="G16" s="37"/>
      <c r="H16" s="37"/>
      <c r="I16" s="37"/>
      <c r="J16" s="45"/>
      <c r="K16" s="45"/>
      <c r="L16" s="45"/>
      <c r="M16" s="45"/>
      <c r="N16" s="45"/>
      <c r="O16" s="51"/>
    </row>
    <row r="17" spans="1:14" ht="39.950000000000003" customHeight="1">
      <c r="B17" s="37"/>
      <c r="C17" s="37"/>
      <c r="D17" s="37"/>
      <c r="E17" s="37"/>
      <c r="F17" s="37"/>
      <c r="G17" s="37"/>
      <c r="H17" s="45"/>
      <c r="I17" s="45"/>
      <c r="J17" s="45"/>
      <c r="K17" s="45"/>
      <c r="L17" s="45"/>
      <c r="M17" s="45"/>
      <c r="N17" s="45"/>
    </row>
    <row r="18" spans="1:14" ht="39.950000000000003" customHeight="1"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37"/>
    </row>
    <row r="19" spans="1:14" ht="39.950000000000003" customHeight="1"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</row>
    <row r="20" spans="1:14" ht="39.950000000000003" customHeight="1"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</row>
    <row r="21" spans="1:14" ht="39.950000000000003" customHeight="1"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</row>
    <row r="22" spans="1:14" ht="39.950000000000003" customHeight="1"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</row>
    <row r="23" spans="1:14" ht="18.75" customHeight="1">
      <c r="A23" s="142" t="s">
        <v>12</v>
      </c>
      <c r="B23" s="143"/>
      <c r="C23" s="143"/>
      <c r="D23" s="143"/>
      <c r="E23" s="143"/>
      <c r="F23" s="143"/>
      <c r="G23" s="143"/>
      <c r="H23" s="143"/>
      <c r="I23" s="143"/>
      <c r="J23" s="143"/>
      <c r="K23" s="143"/>
      <c r="L23" s="143"/>
      <c r="M23" s="143"/>
      <c r="N23" s="143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3:N23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zoomScale="120" zoomScaleNormal="120" workbookViewId="0">
      <selection activeCell="E18" sqref="E18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88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61"/>
      <c r="B1" s="61"/>
      <c r="C1" s="62"/>
      <c r="D1" s="62"/>
      <c r="E1" s="62"/>
      <c r="F1" s="62"/>
      <c r="G1" s="62"/>
      <c r="H1" s="62"/>
      <c r="I1" s="62"/>
      <c r="J1" s="62"/>
      <c r="K1" s="63"/>
      <c r="L1" s="64"/>
      <c r="M1" s="65"/>
      <c r="N1" s="65"/>
    </row>
    <row r="2" spans="1:14" ht="24.75" customHeight="1">
      <c r="A2" s="61"/>
      <c r="B2" s="61"/>
      <c r="C2" s="185" t="s">
        <v>77</v>
      </c>
      <c r="D2" s="185"/>
      <c r="E2" s="185"/>
      <c r="F2" s="185"/>
      <c r="G2" s="185"/>
      <c r="H2" s="185"/>
      <c r="I2" s="185"/>
      <c r="J2" s="185"/>
      <c r="K2" s="185"/>
      <c r="L2" s="185"/>
      <c r="M2" s="185"/>
      <c r="N2" s="185"/>
    </row>
    <row r="3" spans="1:14" ht="24.75" customHeight="1">
      <c r="A3" s="61"/>
      <c r="B3" s="61"/>
      <c r="C3" s="186" t="s">
        <v>317</v>
      </c>
      <c r="D3" s="186"/>
      <c r="E3" s="186"/>
      <c r="F3" s="186"/>
      <c r="G3" s="186"/>
      <c r="H3" s="186"/>
      <c r="I3" s="186"/>
      <c r="J3" s="186"/>
      <c r="K3" s="186"/>
      <c r="L3" s="186"/>
      <c r="M3" s="186"/>
      <c r="N3" s="186"/>
    </row>
    <row r="4" spans="1:14" ht="21">
      <c r="A4" s="61"/>
      <c r="B4" s="61"/>
      <c r="C4" s="187" t="s">
        <v>13</v>
      </c>
      <c r="D4" s="187"/>
      <c r="E4" s="187"/>
      <c r="F4" s="187"/>
      <c r="G4" s="66"/>
      <c r="H4" s="66"/>
      <c r="I4" s="187" t="s">
        <v>14</v>
      </c>
      <c r="J4" s="187"/>
      <c r="K4" s="187"/>
      <c r="L4" s="187"/>
      <c r="M4" s="187"/>
      <c r="N4" s="187"/>
    </row>
    <row r="5" spans="1:14" ht="31.5">
      <c r="A5" s="61"/>
      <c r="B5" s="61"/>
      <c r="C5" s="67" t="s">
        <v>15</v>
      </c>
      <c r="D5" s="68" t="s">
        <v>16</v>
      </c>
      <c r="E5" s="68" t="s">
        <v>17</v>
      </c>
      <c r="F5" s="69" t="s">
        <v>18</v>
      </c>
      <c r="G5" s="70"/>
      <c r="H5" s="71"/>
      <c r="I5" s="188" t="s">
        <v>15</v>
      </c>
      <c r="J5" s="189"/>
      <c r="K5" s="190"/>
      <c r="L5" s="72" t="s">
        <v>16</v>
      </c>
      <c r="M5" s="72" t="s">
        <v>17</v>
      </c>
      <c r="N5" s="69" t="s">
        <v>18</v>
      </c>
    </row>
    <row r="6" spans="1:14" s="79" customFormat="1" ht="17.100000000000001" customHeight="1">
      <c r="A6" s="61"/>
      <c r="B6" s="61"/>
      <c r="C6" s="73" t="s">
        <v>273</v>
      </c>
      <c r="D6" s="74">
        <v>5.79</v>
      </c>
      <c r="E6" s="75">
        <v>4.8899999999999997</v>
      </c>
      <c r="F6" s="76">
        <v>29282584</v>
      </c>
      <c r="G6" s="77"/>
      <c r="H6" s="77"/>
      <c r="I6" s="182" t="s">
        <v>242</v>
      </c>
      <c r="J6" s="183" t="s">
        <v>242</v>
      </c>
      <c r="K6" s="184" t="s">
        <v>242</v>
      </c>
      <c r="L6" s="74">
        <v>0.06</v>
      </c>
      <c r="M6" s="78">
        <v>-14.29</v>
      </c>
      <c r="N6" s="76">
        <v>11833051</v>
      </c>
    </row>
    <row r="7" spans="1:14" s="79" customFormat="1" ht="17.100000000000001" customHeight="1">
      <c r="A7" s="61"/>
      <c r="B7" s="61"/>
      <c r="C7" s="73" t="s">
        <v>256</v>
      </c>
      <c r="D7" s="74">
        <v>1.99</v>
      </c>
      <c r="E7" s="75">
        <v>4.74</v>
      </c>
      <c r="F7" s="76">
        <v>1299120</v>
      </c>
      <c r="G7" s="61"/>
      <c r="H7" s="77"/>
      <c r="I7" s="182" t="s">
        <v>252</v>
      </c>
      <c r="J7" s="183" t="s">
        <v>252</v>
      </c>
      <c r="K7" s="184" t="s">
        <v>252</v>
      </c>
      <c r="L7" s="74">
        <v>0.09</v>
      </c>
      <c r="M7" s="78">
        <v>-10</v>
      </c>
      <c r="N7" s="76">
        <v>89996000</v>
      </c>
    </row>
    <row r="8" spans="1:14" s="79" customFormat="1" ht="17.100000000000001" customHeight="1">
      <c r="A8" s="61"/>
      <c r="B8" s="61"/>
      <c r="C8" s="73" t="s">
        <v>151</v>
      </c>
      <c r="D8" s="74">
        <v>0.7</v>
      </c>
      <c r="E8" s="75">
        <v>4.4800000000000004</v>
      </c>
      <c r="F8" s="76">
        <v>860501</v>
      </c>
      <c r="G8" s="61"/>
      <c r="H8" s="77"/>
      <c r="I8" s="182" t="s">
        <v>324</v>
      </c>
      <c r="J8" s="183" t="s">
        <v>324</v>
      </c>
      <c r="K8" s="184" t="s">
        <v>324</v>
      </c>
      <c r="L8" s="74">
        <v>4.3</v>
      </c>
      <c r="M8" s="78">
        <v>-6.52</v>
      </c>
      <c r="N8" s="76">
        <v>920000</v>
      </c>
    </row>
    <row r="9" spans="1:14" s="79" customFormat="1" ht="17.100000000000001" customHeight="1">
      <c r="A9" s="61"/>
      <c r="B9" s="61"/>
      <c r="C9" s="73" t="s">
        <v>202</v>
      </c>
      <c r="D9" s="74">
        <v>4.8</v>
      </c>
      <c r="E9" s="75">
        <v>4.1214750542299283</v>
      </c>
      <c r="F9" s="76">
        <v>340328465</v>
      </c>
      <c r="G9" s="61"/>
      <c r="H9" s="77"/>
      <c r="I9" s="182" t="s">
        <v>248</v>
      </c>
      <c r="J9" s="183" t="s">
        <v>248</v>
      </c>
      <c r="K9" s="184" t="s">
        <v>248</v>
      </c>
      <c r="L9" s="74">
        <v>0.23</v>
      </c>
      <c r="M9" s="78">
        <v>-4.17</v>
      </c>
      <c r="N9" s="76">
        <v>637211</v>
      </c>
    </row>
    <row r="10" spans="1:14" s="79" customFormat="1" ht="17.100000000000001" customHeight="1">
      <c r="A10" s="61"/>
      <c r="B10" s="61"/>
      <c r="C10" s="73" t="s">
        <v>258</v>
      </c>
      <c r="D10" s="74">
        <v>2.6</v>
      </c>
      <c r="E10" s="75">
        <v>4</v>
      </c>
      <c r="F10" s="76">
        <v>10000</v>
      </c>
      <c r="G10" s="61"/>
      <c r="H10" s="80"/>
      <c r="I10" s="182" t="s">
        <v>286</v>
      </c>
      <c r="J10" s="183" t="s">
        <v>286</v>
      </c>
      <c r="K10" s="184" t="s">
        <v>286</v>
      </c>
      <c r="L10" s="74">
        <v>0.27</v>
      </c>
      <c r="M10" s="78">
        <v>-3.57</v>
      </c>
      <c r="N10" s="76">
        <v>518371957</v>
      </c>
    </row>
    <row r="11" spans="1:14" s="79" customFormat="1" ht="29.25" customHeight="1">
      <c r="A11" s="61"/>
      <c r="B11" s="61"/>
      <c r="C11" s="185"/>
      <c r="D11" s="185"/>
      <c r="E11" s="185"/>
      <c r="F11" s="185"/>
      <c r="G11" s="185"/>
      <c r="H11" s="185"/>
      <c r="I11" s="185"/>
      <c r="J11" s="185"/>
      <c r="K11" s="185"/>
      <c r="L11" s="185"/>
      <c r="M11" s="185"/>
      <c r="N11" s="185"/>
    </row>
    <row r="12" spans="1:14" s="79" customFormat="1" ht="22.5" customHeight="1">
      <c r="A12" s="61"/>
      <c r="B12" s="61"/>
      <c r="C12" s="185" t="s">
        <v>78</v>
      </c>
      <c r="D12" s="185"/>
      <c r="E12" s="185"/>
      <c r="F12" s="185"/>
      <c r="G12" s="185"/>
      <c r="H12" s="185"/>
      <c r="I12" s="185"/>
      <c r="J12" s="185"/>
      <c r="K12" s="185"/>
      <c r="L12" s="185"/>
      <c r="M12" s="185"/>
      <c r="N12" s="185"/>
    </row>
    <row r="13" spans="1:14" s="79" customFormat="1" ht="22.5" customHeight="1">
      <c r="A13" s="61"/>
      <c r="B13" s="61"/>
      <c r="C13" s="61"/>
      <c r="D13" s="61"/>
      <c r="E13" s="61"/>
      <c r="F13" s="61"/>
      <c r="G13" s="61"/>
      <c r="H13" s="61"/>
      <c r="I13" s="61"/>
      <c r="J13" s="61"/>
      <c r="K13" s="61"/>
      <c r="L13" s="61"/>
      <c r="M13" s="61"/>
      <c r="N13" s="61"/>
    </row>
    <row r="14" spans="1:14" ht="29.25" customHeight="1">
      <c r="A14" s="61"/>
      <c r="B14" s="61"/>
      <c r="C14" s="191" t="s">
        <v>18</v>
      </c>
      <c r="D14" s="191"/>
      <c r="E14" s="191"/>
      <c r="F14" s="191"/>
      <c r="G14" s="81"/>
      <c r="H14" s="82"/>
      <c r="I14" s="191" t="s">
        <v>7</v>
      </c>
      <c r="J14" s="191"/>
      <c r="K14" s="191"/>
      <c r="L14" s="191"/>
      <c r="M14" s="191"/>
      <c r="N14" s="191"/>
    </row>
    <row r="15" spans="1:14" ht="31.5">
      <c r="A15" s="61"/>
      <c r="B15" s="61"/>
      <c r="C15" s="67" t="s">
        <v>15</v>
      </c>
      <c r="D15" s="68" t="s">
        <v>16</v>
      </c>
      <c r="E15" s="68" t="s">
        <v>17</v>
      </c>
      <c r="F15" s="83" t="s">
        <v>18</v>
      </c>
      <c r="G15" s="84"/>
      <c r="H15" s="82"/>
      <c r="I15" s="188" t="s">
        <v>15</v>
      </c>
      <c r="J15" s="189" t="s">
        <v>19</v>
      </c>
      <c r="K15" s="190" t="s">
        <v>17</v>
      </c>
      <c r="L15" s="72" t="s">
        <v>16</v>
      </c>
      <c r="M15" s="72" t="s">
        <v>17</v>
      </c>
      <c r="N15" s="69" t="s">
        <v>7</v>
      </c>
    </row>
    <row r="16" spans="1:14" ht="17.100000000000001" customHeight="1">
      <c r="A16" s="61"/>
      <c r="B16" s="61"/>
      <c r="C16" s="73" t="s">
        <v>286</v>
      </c>
      <c r="D16" s="74">
        <v>0.27</v>
      </c>
      <c r="E16" s="85">
        <v>-3.57</v>
      </c>
      <c r="F16" s="76">
        <v>518371957</v>
      </c>
      <c r="G16" s="77"/>
      <c r="H16" s="86"/>
      <c r="I16" s="182" t="s">
        <v>202</v>
      </c>
      <c r="J16" s="183" t="s">
        <v>202</v>
      </c>
      <c r="K16" s="184" t="s">
        <v>202</v>
      </c>
      <c r="L16" s="74">
        <v>4.8</v>
      </c>
      <c r="M16" s="85">
        <v>4.1214750542299283</v>
      </c>
      <c r="N16" s="76">
        <v>1602913688.4400001</v>
      </c>
    </row>
    <row r="17" spans="1:14" ht="17.100000000000001" customHeight="1">
      <c r="A17" s="61"/>
      <c r="B17" s="61"/>
      <c r="C17" s="73" t="s">
        <v>106</v>
      </c>
      <c r="D17" s="74">
        <v>1.98</v>
      </c>
      <c r="E17" s="85">
        <v>-1</v>
      </c>
      <c r="F17" s="76">
        <v>503020344</v>
      </c>
      <c r="G17" s="77"/>
      <c r="H17" s="86"/>
      <c r="I17" s="182" t="s">
        <v>106</v>
      </c>
      <c r="J17" s="183" t="s">
        <v>106</v>
      </c>
      <c r="K17" s="184" t="s">
        <v>106</v>
      </c>
      <c r="L17" s="74">
        <v>1.98</v>
      </c>
      <c r="M17" s="85">
        <v>-1</v>
      </c>
      <c r="N17" s="76">
        <v>1000798834.04</v>
      </c>
    </row>
    <row r="18" spans="1:14" ht="17.100000000000001" customHeight="1">
      <c r="A18" s="61"/>
      <c r="B18" s="61"/>
      <c r="C18" s="73" t="s">
        <v>202</v>
      </c>
      <c r="D18" s="74">
        <v>4.8</v>
      </c>
      <c r="E18" s="85">
        <v>4.1214750542299283</v>
      </c>
      <c r="F18" s="76">
        <v>340328465</v>
      </c>
      <c r="G18" s="77"/>
      <c r="H18" s="86"/>
      <c r="I18" s="182" t="s">
        <v>180</v>
      </c>
      <c r="J18" s="183" t="s">
        <v>180</v>
      </c>
      <c r="K18" s="184" t="s">
        <v>180</v>
      </c>
      <c r="L18" s="74">
        <v>12</v>
      </c>
      <c r="M18" s="85">
        <v>1.01</v>
      </c>
      <c r="N18" s="76">
        <v>614151926.12</v>
      </c>
    </row>
    <row r="19" spans="1:14" ht="17.100000000000001" customHeight="1">
      <c r="A19" s="61"/>
      <c r="B19" s="61"/>
      <c r="C19" s="73" t="s">
        <v>252</v>
      </c>
      <c r="D19" s="74">
        <v>0.09</v>
      </c>
      <c r="E19" s="85">
        <v>-10</v>
      </c>
      <c r="F19" s="76">
        <v>89996000</v>
      </c>
      <c r="G19" s="77"/>
      <c r="H19" s="86"/>
      <c r="I19" s="182" t="s">
        <v>273</v>
      </c>
      <c r="J19" s="183" t="s">
        <v>273</v>
      </c>
      <c r="K19" s="184" t="s">
        <v>273</v>
      </c>
      <c r="L19" s="74">
        <v>5.79</v>
      </c>
      <c r="M19" s="85">
        <v>4.8899999999999997</v>
      </c>
      <c r="N19" s="76">
        <v>167555764.87</v>
      </c>
    </row>
    <row r="20" spans="1:14" ht="16.5" customHeight="1">
      <c r="A20" s="61"/>
      <c r="B20" s="61"/>
      <c r="C20" s="73" t="s">
        <v>180</v>
      </c>
      <c r="D20" s="74">
        <v>12</v>
      </c>
      <c r="E20" s="85">
        <v>1.01</v>
      </c>
      <c r="F20" s="76">
        <v>51246107</v>
      </c>
      <c r="G20" s="87"/>
      <c r="H20" s="87"/>
      <c r="I20" s="182" t="s">
        <v>286</v>
      </c>
      <c r="J20" s="183" t="s">
        <v>286</v>
      </c>
      <c r="K20" s="184" t="s">
        <v>286</v>
      </c>
      <c r="L20" s="74">
        <v>0.27</v>
      </c>
      <c r="M20" s="85">
        <v>-3.57</v>
      </c>
      <c r="N20" s="76">
        <v>141749147.96000001</v>
      </c>
    </row>
    <row r="21" spans="1:14" s="61" customFormat="1" ht="24.75" customHeight="1"/>
    <row r="22" spans="1:14" ht="24.75" customHeight="1">
      <c r="A22" s="61"/>
      <c r="B22" s="61"/>
      <c r="G22" s="61"/>
      <c r="H22" s="61"/>
      <c r="K22" s="8"/>
      <c r="L22" s="8"/>
      <c r="M22" s="8"/>
      <c r="N22" s="8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472" right="0.78740157480314965" top="0.74803149606299213" bottom="0.74803149606299213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90"/>
  <sheetViews>
    <sheetView zoomScale="130" zoomScaleNormal="130" workbookViewId="0">
      <selection activeCell="K24" sqref="K24"/>
    </sheetView>
  </sheetViews>
  <sheetFormatPr defaultColWidth="9" defaultRowHeight="17.25" customHeight="1"/>
  <cols>
    <col min="1" max="1" width="1.28515625" style="90" customWidth="1"/>
    <col min="2" max="2" width="28.85546875" style="96" customWidth="1"/>
    <col min="3" max="3" width="7.85546875" style="113" customWidth="1"/>
    <col min="4" max="4" width="9" style="96" customWidth="1"/>
    <col min="5" max="6" width="9.140625" style="96" customWidth="1"/>
    <col min="7" max="7" width="9.85546875" style="96" customWidth="1"/>
    <col min="8" max="8" width="9.7109375" style="96" customWidth="1"/>
    <col min="9" max="9" width="9.85546875" style="96" customWidth="1"/>
    <col min="10" max="10" width="9.85546875" style="114" customWidth="1"/>
    <col min="11" max="11" width="10" style="115" customWidth="1"/>
    <col min="12" max="12" width="9.7109375" style="116" customWidth="1"/>
    <col min="13" max="13" width="23.7109375" style="116" customWidth="1"/>
    <col min="14" max="14" width="23.42578125" style="117" customWidth="1"/>
    <col min="15" max="16384" width="9" style="96"/>
  </cols>
  <sheetData>
    <row r="1" spans="1:14" s="90" customFormat="1" ht="27.75" customHeight="1">
      <c r="A1" s="89"/>
      <c r="B1" s="226" t="s">
        <v>322</v>
      </c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8"/>
    </row>
    <row r="2" spans="1:14" s="90" customFormat="1" ht="45" customHeight="1">
      <c r="B2" s="91" t="s">
        <v>15</v>
      </c>
      <c r="C2" s="92" t="s">
        <v>20</v>
      </c>
      <c r="D2" s="92" t="s">
        <v>21</v>
      </c>
      <c r="E2" s="92" t="s">
        <v>22</v>
      </c>
      <c r="F2" s="92" t="s">
        <v>23</v>
      </c>
      <c r="G2" s="92" t="s">
        <v>24</v>
      </c>
      <c r="H2" s="92" t="s">
        <v>25</v>
      </c>
      <c r="I2" s="92" t="s">
        <v>19</v>
      </c>
      <c r="J2" s="92" t="s">
        <v>26</v>
      </c>
      <c r="K2" s="93" t="s">
        <v>27</v>
      </c>
      <c r="L2" s="94" t="s">
        <v>28</v>
      </c>
      <c r="M2" s="94" t="s">
        <v>18</v>
      </c>
      <c r="N2" s="95" t="s">
        <v>7</v>
      </c>
    </row>
    <row r="3" spans="1:14" ht="14.45" customHeight="1">
      <c r="A3" s="96"/>
      <c r="B3" s="192" t="s">
        <v>29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4"/>
    </row>
    <row r="4" spans="1:14" ht="14.45" customHeight="1">
      <c r="A4" s="96"/>
      <c r="B4" s="73" t="s">
        <v>250</v>
      </c>
      <c r="C4" s="97" t="s">
        <v>251</v>
      </c>
      <c r="D4" s="74">
        <v>0.24</v>
      </c>
      <c r="E4" s="74">
        <v>0.24</v>
      </c>
      <c r="F4" s="74">
        <v>0.24</v>
      </c>
      <c r="G4" s="74">
        <v>0.24</v>
      </c>
      <c r="H4" s="74">
        <v>0.24</v>
      </c>
      <c r="I4" s="74">
        <v>0.24</v>
      </c>
      <c r="J4" s="74">
        <v>0.24</v>
      </c>
      <c r="K4" s="98">
        <v>0</v>
      </c>
      <c r="L4" s="99">
        <v>5</v>
      </c>
      <c r="M4" s="76">
        <v>5701445</v>
      </c>
      <c r="N4" s="76">
        <v>1368346.8</v>
      </c>
    </row>
    <row r="5" spans="1:14" ht="14.45" customHeight="1">
      <c r="A5" s="96"/>
      <c r="B5" s="73" t="s">
        <v>186</v>
      </c>
      <c r="C5" s="97" t="s">
        <v>187</v>
      </c>
      <c r="D5" s="74">
        <v>0.68</v>
      </c>
      <c r="E5" s="74">
        <v>0.7</v>
      </c>
      <c r="F5" s="74">
        <v>0.68</v>
      </c>
      <c r="G5" s="74">
        <v>0.7</v>
      </c>
      <c r="H5" s="74">
        <v>0.68</v>
      </c>
      <c r="I5" s="74">
        <v>0.7</v>
      </c>
      <c r="J5" s="74">
        <v>0.68</v>
      </c>
      <c r="K5" s="98">
        <v>2.94</v>
      </c>
      <c r="L5" s="99">
        <v>24</v>
      </c>
      <c r="M5" s="76">
        <v>21790000</v>
      </c>
      <c r="N5" s="76">
        <v>15185473.85</v>
      </c>
    </row>
    <row r="6" spans="1:14" ht="14.45" customHeight="1">
      <c r="A6" s="96"/>
      <c r="B6" s="73" t="s">
        <v>248</v>
      </c>
      <c r="C6" s="97" t="s">
        <v>249</v>
      </c>
      <c r="D6" s="74">
        <v>0.23</v>
      </c>
      <c r="E6" s="74">
        <v>0.23</v>
      </c>
      <c r="F6" s="74">
        <v>0.23</v>
      </c>
      <c r="G6" s="74">
        <v>0.23</v>
      </c>
      <c r="H6" s="74">
        <v>0.23</v>
      </c>
      <c r="I6" s="74">
        <v>0.23</v>
      </c>
      <c r="J6" s="74">
        <v>0.24</v>
      </c>
      <c r="K6" s="98">
        <v>-4.17</v>
      </c>
      <c r="L6" s="99">
        <v>1</v>
      </c>
      <c r="M6" s="76">
        <v>637211</v>
      </c>
      <c r="N6" s="76">
        <v>146558.53</v>
      </c>
    </row>
    <row r="7" spans="1:14" ht="14.45" customHeight="1">
      <c r="A7" s="96"/>
      <c r="B7" s="73" t="s">
        <v>286</v>
      </c>
      <c r="C7" s="97" t="s">
        <v>287</v>
      </c>
      <c r="D7" s="74">
        <v>0.28000000000000003</v>
      </c>
      <c r="E7" s="74">
        <v>0.28000000000000003</v>
      </c>
      <c r="F7" s="74">
        <v>0.27</v>
      </c>
      <c r="G7" s="74">
        <v>0.27</v>
      </c>
      <c r="H7" s="74">
        <v>0.28000000000000003</v>
      </c>
      <c r="I7" s="74">
        <v>0.27</v>
      </c>
      <c r="J7" s="74">
        <v>0.28000000000000003</v>
      </c>
      <c r="K7" s="98">
        <v>-3.57</v>
      </c>
      <c r="L7" s="99">
        <v>64</v>
      </c>
      <c r="M7" s="76">
        <v>518371957</v>
      </c>
      <c r="N7" s="76">
        <v>141749147.96000001</v>
      </c>
    </row>
    <row r="8" spans="1:14" ht="14.45" customHeight="1">
      <c r="A8" s="96"/>
      <c r="B8" s="73" t="s">
        <v>177</v>
      </c>
      <c r="C8" s="97" t="s">
        <v>176</v>
      </c>
      <c r="D8" s="74">
        <v>1</v>
      </c>
      <c r="E8" s="74">
        <v>1</v>
      </c>
      <c r="F8" s="74">
        <v>1</v>
      </c>
      <c r="G8" s="74">
        <v>1</v>
      </c>
      <c r="H8" s="74">
        <v>1</v>
      </c>
      <c r="I8" s="74">
        <v>1</v>
      </c>
      <c r="J8" s="74">
        <v>1</v>
      </c>
      <c r="K8" s="98">
        <v>0</v>
      </c>
      <c r="L8" s="99">
        <v>1</v>
      </c>
      <c r="M8" s="76">
        <v>30000</v>
      </c>
      <c r="N8" s="76">
        <v>30000</v>
      </c>
    </row>
    <row r="9" spans="1:14" ht="14.45" customHeight="1">
      <c r="A9" s="96"/>
      <c r="B9" s="73" t="s">
        <v>242</v>
      </c>
      <c r="C9" s="97" t="s">
        <v>243</v>
      </c>
      <c r="D9" s="74">
        <v>7.0000000000000007E-2</v>
      </c>
      <c r="E9" s="74">
        <v>7.0000000000000007E-2</v>
      </c>
      <c r="F9" s="74">
        <v>0.06</v>
      </c>
      <c r="G9" s="74">
        <v>0.06</v>
      </c>
      <c r="H9" s="74">
        <v>7.0000000000000007E-2</v>
      </c>
      <c r="I9" s="74">
        <v>0.06</v>
      </c>
      <c r="J9" s="74">
        <v>7.0000000000000007E-2</v>
      </c>
      <c r="K9" s="98">
        <v>-14.29</v>
      </c>
      <c r="L9" s="99">
        <v>5</v>
      </c>
      <c r="M9" s="76">
        <v>11833051</v>
      </c>
      <c r="N9" s="76">
        <v>710383.06</v>
      </c>
    </row>
    <row r="10" spans="1:14" ht="14.45" customHeight="1">
      <c r="A10" s="96"/>
      <c r="B10" s="73" t="s">
        <v>113</v>
      </c>
      <c r="C10" s="97" t="s">
        <v>93</v>
      </c>
      <c r="D10" s="74">
        <v>0.16</v>
      </c>
      <c r="E10" s="74">
        <v>0.16</v>
      </c>
      <c r="F10" s="74">
        <v>0.16</v>
      </c>
      <c r="G10" s="74">
        <v>0.16</v>
      </c>
      <c r="H10" s="74">
        <v>0.16</v>
      </c>
      <c r="I10" s="74">
        <v>0.16</v>
      </c>
      <c r="J10" s="74">
        <v>0.16</v>
      </c>
      <c r="K10" s="98">
        <v>0</v>
      </c>
      <c r="L10" s="99">
        <v>1</v>
      </c>
      <c r="M10" s="76">
        <v>5000</v>
      </c>
      <c r="N10" s="76">
        <v>800</v>
      </c>
    </row>
    <row r="11" spans="1:14" ht="14.45" customHeight="1">
      <c r="A11" s="96"/>
      <c r="B11" s="73" t="s">
        <v>106</v>
      </c>
      <c r="C11" s="97" t="s">
        <v>104</v>
      </c>
      <c r="D11" s="74">
        <v>2</v>
      </c>
      <c r="E11" s="74">
        <v>2</v>
      </c>
      <c r="F11" s="74">
        <v>1.97</v>
      </c>
      <c r="G11" s="74">
        <v>1.99</v>
      </c>
      <c r="H11" s="74">
        <v>2</v>
      </c>
      <c r="I11" s="74">
        <v>1.98</v>
      </c>
      <c r="J11" s="74">
        <v>2</v>
      </c>
      <c r="K11" s="98">
        <v>-1</v>
      </c>
      <c r="L11" s="99">
        <v>179</v>
      </c>
      <c r="M11" s="76">
        <v>503020344</v>
      </c>
      <c r="N11" s="76">
        <v>1000798834.04</v>
      </c>
    </row>
    <row r="12" spans="1:14" ht="14.45" customHeight="1">
      <c r="A12" s="96"/>
      <c r="B12" s="73" t="s">
        <v>119</v>
      </c>
      <c r="C12" s="97" t="s">
        <v>120</v>
      </c>
      <c r="D12" s="74">
        <v>4.1900000000000004</v>
      </c>
      <c r="E12" s="74">
        <v>4.2</v>
      </c>
      <c r="F12" s="74">
        <v>4.16</v>
      </c>
      <c r="G12" s="74">
        <v>4.18</v>
      </c>
      <c r="H12" s="74">
        <v>4.1399999999999997</v>
      </c>
      <c r="I12" s="74">
        <v>4.18</v>
      </c>
      <c r="J12" s="74">
        <v>4.1900000000000004</v>
      </c>
      <c r="K12" s="98">
        <v>-0.24</v>
      </c>
      <c r="L12" s="99">
        <v>30</v>
      </c>
      <c r="M12" s="76">
        <v>11335102</v>
      </c>
      <c r="N12" s="76">
        <v>47382906.920000002</v>
      </c>
    </row>
    <row r="13" spans="1:14" ht="14.45" customHeight="1">
      <c r="A13" s="96"/>
      <c r="B13" s="73" t="s">
        <v>149</v>
      </c>
      <c r="C13" s="97" t="s">
        <v>150</v>
      </c>
      <c r="D13" s="74">
        <v>0.05</v>
      </c>
      <c r="E13" s="74">
        <v>0.05</v>
      </c>
      <c r="F13" s="74">
        <v>0.05</v>
      </c>
      <c r="G13" s="74">
        <v>0.05</v>
      </c>
      <c r="H13" s="74">
        <v>0.05</v>
      </c>
      <c r="I13" s="74">
        <v>0.05</v>
      </c>
      <c r="J13" s="74">
        <v>0.05</v>
      </c>
      <c r="K13" s="98">
        <v>0</v>
      </c>
      <c r="L13" s="99">
        <v>1</v>
      </c>
      <c r="M13" s="76">
        <v>10000</v>
      </c>
      <c r="N13" s="76">
        <v>500</v>
      </c>
    </row>
    <row r="14" spans="1:14" ht="14.45" customHeight="1">
      <c r="A14" s="96"/>
      <c r="B14" s="195" t="s">
        <v>115</v>
      </c>
      <c r="C14" s="196"/>
      <c r="D14" s="197"/>
      <c r="E14" s="198"/>
      <c r="F14" s="198"/>
      <c r="G14" s="198"/>
      <c r="H14" s="198"/>
      <c r="I14" s="198"/>
      <c r="J14" s="198"/>
      <c r="K14" s="199"/>
      <c r="L14" s="100">
        <f>SUM(L4:L13)</f>
        <v>311</v>
      </c>
      <c r="M14" s="100">
        <f>SUM(M4:M13)</f>
        <v>1072734110</v>
      </c>
      <c r="N14" s="101">
        <f>SUM(N4:N13)</f>
        <v>1207372951.1600001</v>
      </c>
    </row>
    <row r="15" spans="1:14" ht="14.45" customHeight="1">
      <c r="A15" s="96"/>
      <c r="B15" s="229" t="s">
        <v>30</v>
      </c>
      <c r="C15" s="230"/>
      <c r="D15" s="230"/>
      <c r="E15" s="230"/>
      <c r="F15" s="230"/>
      <c r="G15" s="230"/>
      <c r="H15" s="230"/>
      <c r="I15" s="230"/>
      <c r="J15" s="230"/>
      <c r="K15" s="230"/>
      <c r="L15" s="230"/>
      <c r="M15" s="230"/>
      <c r="N15" s="231"/>
    </row>
    <row r="16" spans="1:14" ht="14.45" customHeight="1">
      <c r="A16" s="96"/>
      <c r="B16" s="73" t="s">
        <v>180</v>
      </c>
      <c r="C16" s="97" t="s">
        <v>181</v>
      </c>
      <c r="D16" s="103">
        <v>11.88</v>
      </c>
      <c r="E16" s="103">
        <v>12.02</v>
      </c>
      <c r="F16" s="103">
        <v>11.88</v>
      </c>
      <c r="G16" s="103">
        <v>11.98</v>
      </c>
      <c r="H16" s="103">
        <v>11.86</v>
      </c>
      <c r="I16" s="103">
        <v>12</v>
      </c>
      <c r="J16" s="103">
        <v>11.88</v>
      </c>
      <c r="K16" s="98">
        <v>1.01</v>
      </c>
      <c r="L16" s="104">
        <v>88</v>
      </c>
      <c r="M16" s="101">
        <v>51246107</v>
      </c>
      <c r="N16" s="101">
        <v>614151926.12</v>
      </c>
    </row>
    <row r="17" spans="1:14" ht="14.45" customHeight="1">
      <c r="A17" s="96"/>
      <c r="B17" s="73" t="s">
        <v>262</v>
      </c>
      <c r="C17" s="97" t="s">
        <v>263</v>
      </c>
      <c r="D17" s="103">
        <v>2.5</v>
      </c>
      <c r="E17" s="103">
        <v>2.5</v>
      </c>
      <c r="F17" s="103">
        <v>2.5</v>
      </c>
      <c r="G17" s="103">
        <v>2.5</v>
      </c>
      <c r="H17" s="103">
        <v>2.48</v>
      </c>
      <c r="I17" s="103">
        <v>2.5</v>
      </c>
      <c r="J17" s="103">
        <v>2.48</v>
      </c>
      <c r="K17" s="98">
        <v>0.81</v>
      </c>
      <c r="L17" s="104">
        <v>3</v>
      </c>
      <c r="M17" s="101">
        <v>70000</v>
      </c>
      <c r="N17" s="101">
        <v>175000</v>
      </c>
    </row>
    <row r="18" spans="1:14" ht="14.45" customHeight="1">
      <c r="A18" s="96"/>
      <c r="B18" s="203" t="s">
        <v>188</v>
      </c>
      <c r="C18" s="204"/>
      <c r="D18" s="197"/>
      <c r="E18" s="198"/>
      <c r="F18" s="198"/>
      <c r="G18" s="198"/>
      <c r="H18" s="198"/>
      <c r="I18" s="198"/>
      <c r="J18" s="198"/>
      <c r="K18" s="199"/>
      <c r="L18" s="102">
        <f>SUM(L16:L17)</f>
        <v>91</v>
      </c>
      <c r="M18" s="100">
        <f>SUM(M16:M17)</f>
        <v>51316107</v>
      </c>
      <c r="N18" s="76">
        <f>SUM(N16:N17)</f>
        <v>614326926.12</v>
      </c>
    </row>
    <row r="19" spans="1:14" ht="14.45" customHeight="1">
      <c r="A19" s="96"/>
      <c r="B19" s="214" t="s">
        <v>107</v>
      </c>
      <c r="C19" s="215"/>
      <c r="D19" s="215"/>
      <c r="E19" s="215"/>
      <c r="F19" s="215"/>
      <c r="G19" s="215"/>
      <c r="H19" s="215"/>
      <c r="I19" s="215"/>
      <c r="J19" s="215"/>
      <c r="K19" s="215"/>
      <c r="L19" s="215"/>
      <c r="M19" s="215"/>
      <c r="N19" s="216"/>
    </row>
    <row r="20" spans="1:14" ht="14.45" customHeight="1">
      <c r="A20" s="96"/>
      <c r="B20" s="73" t="s">
        <v>225</v>
      </c>
      <c r="C20" s="97" t="s">
        <v>226</v>
      </c>
      <c r="D20" s="103">
        <v>30</v>
      </c>
      <c r="E20" s="103">
        <v>30.5</v>
      </c>
      <c r="F20" s="103">
        <v>29.9</v>
      </c>
      <c r="G20" s="103">
        <v>30.15</v>
      </c>
      <c r="H20" s="103">
        <v>30</v>
      </c>
      <c r="I20" s="103">
        <v>30.16</v>
      </c>
      <c r="J20" s="103">
        <v>30</v>
      </c>
      <c r="K20" s="98">
        <v>0.53</v>
      </c>
      <c r="L20" s="104">
        <v>28</v>
      </c>
      <c r="M20" s="101">
        <v>447755</v>
      </c>
      <c r="N20" s="101">
        <v>13499937.75</v>
      </c>
    </row>
    <row r="21" spans="1:14" ht="14.45" customHeight="1">
      <c r="A21" s="96"/>
      <c r="B21" s="73" t="s">
        <v>236</v>
      </c>
      <c r="C21" s="97" t="s">
        <v>237</v>
      </c>
      <c r="D21" s="103">
        <v>3.31</v>
      </c>
      <c r="E21" s="103">
        <v>3.33</v>
      </c>
      <c r="F21" s="103">
        <v>3.3</v>
      </c>
      <c r="G21" s="103">
        <v>3.31</v>
      </c>
      <c r="H21" s="103">
        <v>3.27</v>
      </c>
      <c r="I21" s="103">
        <v>3.3</v>
      </c>
      <c r="J21" s="103">
        <v>3.31</v>
      </c>
      <c r="K21" s="98">
        <v>-0.3</v>
      </c>
      <c r="L21" s="104">
        <v>11</v>
      </c>
      <c r="M21" s="101">
        <v>1961709</v>
      </c>
      <c r="N21" s="101">
        <v>6487479.1100000003</v>
      </c>
    </row>
    <row r="22" spans="1:14" ht="14.45" customHeight="1">
      <c r="A22" s="96"/>
      <c r="B22" s="203" t="s">
        <v>116</v>
      </c>
      <c r="C22" s="204"/>
      <c r="D22" s="217"/>
      <c r="E22" s="218"/>
      <c r="F22" s="218"/>
      <c r="G22" s="218"/>
      <c r="H22" s="218"/>
      <c r="I22" s="218"/>
      <c r="J22" s="218"/>
      <c r="K22" s="219"/>
      <c r="L22" s="105">
        <f>SUM(L20:L21)</f>
        <v>39</v>
      </c>
      <c r="M22" s="105">
        <f>SUM(M20:M21)</f>
        <v>2409464</v>
      </c>
      <c r="N22" s="105">
        <f>SUM(N20:N21)</f>
        <v>19987416.859999999</v>
      </c>
    </row>
    <row r="23" spans="1:14" ht="14.45" customHeight="1">
      <c r="A23" s="96"/>
      <c r="B23" s="214" t="s">
        <v>108</v>
      </c>
      <c r="C23" s="215"/>
      <c r="D23" s="215"/>
      <c r="E23" s="215"/>
      <c r="F23" s="215"/>
      <c r="G23" s="215"/>
      <c r="H23" s="215"/>
      <c r="I23" s="215"/>
      <c r="J23" s="215"/>
      <c r="K23" s="215"/>
      <c r="L23" s="215"/>
      <c r="M23" s="215"/>
      <c r="N23" s="216"/>
    </row>
    <row r="24" spans="1:14" ht="14.45" customHeight="1">
      <c r="A24" s="96"/>
      <c r="B24" s="73" t="s">
        <v>202</v>
      </c>
      <c r="C24" s="97" t="s">
        <v>203</v>
      </c>
      <c r="D24" s="103">
        <v>4.5999999999999996</v>
      </c>
      <c r="E24" s="103">
        <v>4.9000000000000004</v>
      </c>
      <c r="F24" s="103">
        <v>4.5999999999999996</v>
      </c>
      <c r="G24" s="103">
        <v>4.71</v>
      </c>
      <c r="H24" s="103">
        <v>4.5999999999999996</v>
      </c>
      <c r="I24" s="103">
        <v>4.8</v>
      </c>
      <c r="J24" s="103">
        <v>4.6100000000000003</v>
      </c>
      <c r="K24" s="98">
        <v>4.1214750542299283</v>
      </c>
      <c r="L24" s="104">
        <v>245</v>
      </c>
      <c r="M24" s="101">
        <v>340328465</v>
      </c>
      <c r="N24" s="101">
        <v>1602913688.4400001</v>
      </c>
    </row>
    <row r="25" spans="1:14" ht="14.45" customHeight="1">
      <c r="A25" s="96"/>
      <c r="B25" s="73" t="s">
        <v>258</v>
      </c>
      <c r="C25" s="97" t="s">
        <v>259</v>
      </c>
      <c r="D25" s="103">
        <v>2.6</v>
      </c>
      <c r="E25" s="103">
        <v>2.6</v>
      </c>
      <c r="F25" s="103">
        <v>2.6</v>
      </c>
      <c r="G25" s="103">
        <v>2.6</v>
      </c>
      <c r="H25" s="103">
        <v>2.5</v>
      </c>
      <c r="I25" s="103">
        <v>2.6</v>
      </c>
      <c r="J25" s="103">
        <v>2.5</v>
      </c>
      <c r="K25" s="98">
        <v>4</v>
      </c>
      <c r="L25" s="104">
        <v>1</v>
      </c>
      <c r="M25" s="101">
        <v>10000</v>
      </c>
      <c r="N25" s="101">
        <v>26000</v>
      </c>
    </row>
    <row r="26" spans="1:14" ht="14.45" customHeight="1">
      <c r="A26" s="96"/>
      <c r="B26" s="73" t="s">
        <v>244</v>
      </c>
      <c r="C26" s="97" t="s">
        <v>245</v>
      </c>
      <c r="D26" s="103">
        <v>16.53</v>
      </c>
      <c r="E26" s="103">
        <v>16.53</v>
      </c>
      <c r="F26" s="103">
        <v>16.5</v>
      </c>
      <c r="G26" s="103">
        <v>16.5</v>
      </c>
      <c r="H26" s="103">
        <v>16.510000000000002</v>
      </c>
      <c r="I26" s="103">
        <v>16.5</v>
      </c>
      <c r="J26" s="103">
        <v>16.53</v>
      </c>
      <c r="K26" s="98">
        <v>-0.18</v>
      </c>
      <c r="L26" s="104">
        <v>4</v>
      </c>
      <c r="M26" s="101">
        <v>1153244</v>
      </c>
      <c r="N26" s="101">
        <v>19028637.030000001</v>
      </c>
    </row>
    <row r="27" spans="1:14" ht="14.45" customHeight="1">
      <c r="A27" s="96"/>
      <c r="B27" s="73" t="s">
        <v>292</v>
      </c>
      <c r="C27" s="97" t="s">
        <v>293</v>
      </c>
      <c r="D27" s="103">
        <v>1.1000000000000001</v>
      </c>
      <c r="E27" s="103">
        <v>1.1000000000000001</v>
      </c>
      <c r="F27" s="103">
        <v>1.1000000000000001</v>
      </c>
      <c r="G27" s="103">
        <v>1.1000000000000001</v>
      </c>
      <c r="H27" s="103">
        <v>1.1499999999999999</v>
      </c>
      <c r="I27" s="103">
        <v>1.1000000000000001</v>
      </c>
      <c r="J27" s="103">
        <v>1.1200000000000001</v>
      </c>
      <c r="K27" s="98">
        <v>-1.79</v>
      </c>
      <c r="L27" s="104">
        <v>1</v>
      </c>
      <c r="M27" s="101">
        <v>100</v>
      </c>
      <c r="N27" s="101">
        <v>110</v>
      </c>
    </row>
    <row r="28" spans="1:14" ht="14.45" customHeight="1">
      <c r="A28" s="96"/>
      <c r="B28" s="73" t="s">
        <v>298</v>
      </c>
      <c r="C28" s="97" t="s">
        <v>299</v>
      </c>
      <c r="D28" s="103">
        <v>2.6</v>
      </c>
      <c r="E28" s="103">
        <v>2.7</v>
      </c>
      <c r="F28" s="103">
        <v>2.6</v>
      </c>
      <c r="G28" s="103">
        <v>2.67</v>
      </c>
      <c r="H28" s="103">
        <v>2.7</v>
      </c>
      <c r="I28" s="103">
        <v>2.7</v>
      </c>
      <c r="J28" s="103">
        <v>2.7</v>
      </c>
      <c r="K28" s="98">
        <v>0</v>
      </c>
      <c r="L28" s="104">
        <v>4</v>
      </c>
      <c r="M28" s="101">
        <v>22746</v>
      </c>
      <c r="N28" s="101">
        <v>60639.6</v>
      </c>
    </row>
    <row r="29" spans="1:14" ht="14.45" customHeight="1">
      <c r="A29" s="96"/>
      <c r="B29" s="73" t="s">
        <v>209</v>
      </c>
      <c r="C29" s="97" t="s">
        <v>208</v>
      </c>
      <c r="D29" s="103">
        <v>2.4300000000000002</v>
      </c>
      <c r="E29" s="103">
        <v>2.5</v>
      </c>
      <c r="F29" s="103">
        <v>2.4300000000000002</v>
      </c>
      <c r="G29" s="103">
        <v>2.44</v>
      </c>
      <c r="H29" s="103">
        <v>2.4300000000000002</v>
      </c>
      <c r="I29" s="103">
        <v>2.48</v>
      </c>
      <c r="J29" s="103">
        <v>2.4300000000000002</v>
      </c>
      <c r="K29" s="98">
        <v>2.06</v>
      </c>
      <c r="L29" s="104">
        <v>37</v>
      </c>
      <c r="M29" s="101">
        <v>20220893</v>
      </c>
      <c r="N29" s="101">
        <v>49249659.710000001</v>
      </c>
    </row>
    <row r="30" spans="1:14" ht="14.45" customHeight="1">
      <c r="A30" s="96"/>
      <c r="B30" s="73" t="s">
        <v>184</v>
      </c>
      <c r="C30" s="97" t="s">
        <v>185</v>
      </c>
      <c r="D30" s="103">
        <v>2</v>
      </c>
      <c r="E30" s="103">
        <v>2.0499999999999998</v>
      </c>
      <c r="F30" s="103">
        <v>2</v>
      </c>
      <c r="G30" s="103">
        <v>2</v>
      </c>
      <c r="H30" s="103">
        <v>2</v>
      </c>
      <c r="I30" s="103">
        <v>2.0499999999999998</v>
      </c>
      <c r="J30" s="103">
        <v>2</v>
      </c>
      <c r="K30" s="98">
        <v>2.5</v>
      </c>
      <c r="L30" s="104">
        <v>8</v>
      </c>
      <c r="M30" s="101">
        <v>1015100</v>
      </c>
      <c r="N30" s="101">
        <v>2030455</v>
      </c>
    </row>
    <row r="31" spans="1:14" ht="14.45" customHeight="1">
      <c r="A31" s="96"/>
      <c r="B31" s="73" t="s">
        <v>290</v>
      </c>
      <c r="C31" s="97" t="s">
        <v>291</v>
      </c>
      <c r="D31" s="103">
        <v>6.2</v>
      </c>
      <c r="E31" s="103">
        <v>6.2</v>
      </c>
      <c r="F31" s="103">
        <v>6.1</v>
      </c>
      <c r="G31" s="103">
        <v>6.13</v>
      </c>
      <c r="H31" s="103">
        <v>6.11</v>
      </c>
      <c r="I31" s="103">
        <v>6.1</v>
      </c>
      <c r="J31" s="103">
        <v>6.2</v>
      </c>
      <c r="K31" s="98">
        <v>-1.61</v>
      </c>
      <c r="L31" s="104">
        <v>12</v>
      </c>
      <c r="M31" s="101">
        <v>819700</v>
      </c>
      <c r="N31" s="101">
        <v>5021160</v>
      </c>
    </row>
    <row r="32" spans="1:14" ht="14.45" customHeight="1">
      <c r="A32" s="96"/>
      <c r="B32" s="73" t="s">
        <v>270</v>
      </c>
      <c r="C32" s="97" t="s">
        <v>212</v>
      </c>
      <c r="D32" s="103">
        <v>2.2999999999999998</v>
      </c>
      <c r="E32" s="103">
        <v>2.2999999999999998</v>
      </c>
      <c r="F32" s="103">
        <v>2.2999999999999998</v>
      </c>
      <c r="G32" s="103">
        <v>2.2999999999999998</v>
      </c>
      <c r="H32" s="103">
        <v>2.27</v>
      </c>
      <c r="I32" s="103">
        <v>2.2999999999999998</v>
      </c>
      <c r="J32" s="103">
        <v>2.27</v>
      </c>
      <c r="K32" s="98">
        <v>1.32</v>
      </c>
      <c r="L32" s="104">
        <v>1</v>
      </c>
      <c r="M32" s="101">
        <v>250000</v>
      </c>
      <c r="N32" s="101">
        <v>575000</v>
      </c>
    </row>
    <row r="33" spans="1:14" ht="14.45" customHeight="1">
      <c r="A33" s="96"/>
      <c r="B33" s="220" t="s">
        <v>117</v>
      </c>
      <c r="C33" s="221"/>
      <c r="D33" s="217"/>
      <c r="E33" s="218"/>
      <c r="F33" s="218"/>
      <c r="G33" s="218"/>
      <c r="H33" s="218"/>
      <c r="I33" s="218"/>
      <c r="J33" s="218"/>
      <c r="K33" s="219"/>
      <c r="L33" s="105">
        <f>SUM(L24:L32)</f>
        <v>313</v>
      </c>
      <c r="M33" s="105">
        <f>SUM(M24:M32)</f>
        <v>363820248</v>
      </c>
      <c r="N33" s="105">
        <f>SUM(N24:N32)</f>
        <v>1678905349.78</v>
      </c>
    </row>
    <row r="34" spans="1:14" ht="15.75">
      <c r="A34" s="96"/>
      <c r="B34" s="214" t="s">
        <v>31</v>
      </c>
      <c r="C34" s="215"/>
      <c r="D34" s="215"/>
      <c r="E34" s="215"/>
      <c r="F34" s="215"/>
      <c r="G34" s="215"/>
      <c r="H34" s="215"/>
      <c r="I34" s="215"/>
      <c r="J34" s="215"/>
      <c r="K34" s="215"/>
      <c r="L34" s="215"/>
      <c r="M34" s="215"/>
      <c r="N34" s="216"/>
    </row>
    <row r="35" spans="1:14" ht="14.45" customHeight="1">
      <c r="A35" s="96"/>
      <c r="B35" s="73" t="s">
        <v>238</v>
      </c>
      <c r="C35" s="97" t="s">
        <v>239</v>
      </c>
      <c r="D35" s="103">
        <v>11.5</v>
      </c>
      <c r="E35" s="103">
        <v>11.5</v>
      </c>
      <c r="F35" s="103">
        <v>11.5</v>
      </c>
      <c r="G35" s="103">
        <v>11.5</v>
      </c>
      <c r="H35" s="103">
        <v>11.5</v>
      </c>
      <c r="I35" s="103">
        <v>11.5</v>
      </c>
      <c r="J35" s="103">
        <v>11.5</v>
      </c>
      <c r="K35" s="98">
        <v>0</v>
      </c>
      <c r="L35" s="104">
        <v>1</v>
      </c>
      <c r="M35" s="101">
        <v>258</v>
      </c>
      <c r="N35" s="101">
        <v>2967</v>
      </c>
    </row>
    <row r="36" spans="1:14" ht="14.45" customHeight="1">
      <c r="A36" s="96"/>
      <c r="B36" s="73" t="s">
        <v>221</v>
      </c>
      <c r="C36" s="97" t="s">
        <v>222</v>
      </c>
      <c r="D36" s="103">
        <v>104</v>
      </c>
      <c r="E36" s="103">
        <v>104</v>
      </c>
      <c r="F36" s="103">
        <v>104</v>
      </c>
      <c r="G36" s="103">
        <v>104</v>
      </c>
      <c r="H36" s="103">
        <v>105</v>
      </c>
      <c r="I36" s="103">
        <v>104</v>
      </c>
      <c r="J36" s="103">
        <v>105</v>
      </c>
      <c r="K36" s="98">
        <v>-0.95</v>
      </c>
      <c r="L36" s="104">
        <v>1</v>
      </c>
      <c r="M36" s="101">
        <v>2500</v>
      </c>
      <c r="N36" s="101">
        <v>260000</v>
      </c>
    </row>
    <row r="37" spans="1:14" ht="14.45" customHeight="1">
      <c r="A37" s="96"/>
      <c r="B37" s="73" t="s">
        <v>161</v>
      </c>
      <c r="C37" s="97" t="s">
        <v>160</v>
      </c>
      <c r="D37" s="103">
        <v>9</v>
      </c>
      <c r="E37" s="103">
        <v>9</v>
      </c>
      <c r="F37" s="103">
        <v>9</v>
      </c>
      <c r="G37" s="103">
        <v>9</v>
      </c>
      <c r="H37" s="103">
        <v>8.99</v>
      </c>
      <c r="I37" s="103">
        <v>9</v>
      </c>
      <c r="J37" s="103">
        <v>9</v>
      </c>
      <c r="K37" s="98">
        <v>0</v>
      </c>
      <c r="L37" s="104">
        <v>5</v>
      </c>
      <c r="M37" s="101">
        <v>200000</v>
      </c>
      <c r="N37" s="101">
        <v>1800000</v>
      </c>
    </row>
    <row r="38" spans="1:14" ht="14.45" customHeight="1">
      <c r="A38" s="96"/>
      <c r="B38" s="73" t="s">
        <v>173</v>
      </c>
      <c r="C38" s="97" t="s">
        <v>172</v>
      </c>
      <c r="D38" s="103">
        <v>37</v>
      </c>
      <c r="E38" s="103">
        <v>37</v>
      </c>
      <c r="F38" s="103">
        <v>37</v>
      </c>
      <c r="G38" s="103">
        <v>37</v>
      </c>
      <c r="H38" s="103">
        <v>37</v>
      </c>
      <c r="I38" s="103">
        <v>37</v>
      </c>
      <c r="J38" s="103">
        <v>37</v>
      </c>
      <c r="K38" s="98">
        <v>0</v>
      </c>
      <c r="L38" s="104">
        <v>1</v>
      </c>
      <c r="M38" s="101">
        <v>203</v>
      </c>
      <c r="N38" s="101">
        <v>7511</v>
      </c>
    </row>
    <row r="39" spans="1:14" ht="14.45" customHeight="1">
      <c r="A39" s="96"/>
      <c r="B39" s="73" t="s">
        <v>132</v>
      </c>
      <c r="C39" s="97" t="s">
        <v>133</v>
      </c>
      <c r="D39" s="103">
        <v>23.1</v>
      </c>
      <c r="E39" s="103">
        <v>23.1</v>
      </c>
      <c r="F39" s="103">
        <v>23.1</v>
      </c>
      <c r="G39" s="103">
        <v>23.1</v>
      </c>
      <c r="H39" s="103">
        <v>23</v>
      </c>
      <c r="I39" s="103">
        <v>23.1</v>
      </c>
      <c r="J39" s="103">
        <v>23</v>
      </c>
      <c r="K39" s="98">
        <v>0.43</v>
      </c>
      <c r="L39" s="104">
        <v>4</v>
      </c>
      <c r="M39" s="101">
        <v>152116</v>
      </c>
      <c r="N39" s="101">
        <v>3513879.6</v>
      </c>
    </row>
    <row r="40" spans="1:14" ht="14.45" customHeight="1">
      <c r="A40" s="96"/>
      <c r="B40" s="222" t="s">
        <v>121</v>
      </c>
      <c r="C40" s="223"/>
      <c r="D40" s="217"/>
      <c r="E40" s="218"/>
      <c r="F40" s="218"/>
      <c r="G40" s="218"/>
      <c r="H40" s="218"/>
      <c r="I40" s="218"/>
      <c r="J40" s="218"/>
      <c r="K40" s="219"/>
      <c r="L40" s="104">
        <f>SUM(L35:L39)</f>
        <v>12</v>
      </c>
      <c r="M40" s="101">
        <f>SUM(M35:M39)</f>
        <v>355077</v>
      </c>
      <c r="N40" s="101">
        <f>SUM(N35:N39)</f>
        <v>5584357.5999999996</v>
      </c>
    </row>
    <row r="41" spans="1:14" ht="14.45" customHeight="1">
      <c r="A41" s="96"/>
      <c r="B41" s="200" t="s">
        <v>109</v>
      </c>
      <c r="C41" s="201"/>
      <c r="D41" s="201"/>
      <c r="E41" s="201"/>
      <c r="F41" s="201"/>
      <c r="G41" s="201"/>
      <c r="H41" s="201"/>
      <c r="I41" s="201"/>
      <c r="J41" s="201"/>
      <c r="K41" s="201"/>
      <c r="L41" s="201"/>
      <c r="M41" s="201"/>
      <c r="N41" s="202"/>
    </row>
    <row r="42" spans="1:14" ht="14.45" customHeight="1">
      <c r="A42" s="96"/>
      <c r="B42" s="73" t="s">
        <v>163</v>
      </c>
      <c r="C42" s="97" t="s">
        <v>162</v>
      </c>
      <c r="D42" s="103">
        <v>5.5</v>
      </c>
      <c r="E42" s="103">
        <v>5.5</v>
      </c>
      <c r="F42" s="103">
        <v>5.45</v>
      </c>
      <c r="G42" s="103">
        <v>5.45</v>
      </c>
      <c r="H42" s="103">
        <v>5.64</v>
      </c>
      <c r="I42" s="103">
        <v>5.45</v>
      </c>
      <c r="J42" s="103">
        <v>5.64</v>
      </c>
      <c r="K42" s="98">
        <v>-3.37</v>
      </c>
      <c r="L42" s="104">
        <v>2</v>
      </c>
      <c r="M42" s="101">
        <v>5100</v>
      </c>
      <c r="N42" s="101">
        <v>27800</v>
      </c>
    </row>
    <row r="43" spans="1:14" ht="14.45" customHeight="1">
      <c r="A43" s="96"/>
      <c r="B43" s="73" t="s">
        <v>324</v>
      </c>
      <c r="C43" s="97" t="s">
        <v>325</v>
      </c>
      <c r="D43" s="103">
        <v>4.5999999999999996</v>
      </c>
      <c r="E43" s="103">
        <v>4.5999999999999996</v>
      </c>
      <c r="F43" s="103">
        <v>4.3</v>
      </c>
      <c r="G43" s="103">
        <v>4.5999999999999996</v>
      </c>
      <c r="H43" s="103">
        <v>4.63</v>
      </c>
      <c r="I43" s="103">
        <v>4.3</v>
      </c>
      <c r="J43" s="103">
        <v>4.5999999999999996</v>
      </c>
      <c r="K43" s="98">
        <v>-6.52</v>
      </c>
      <c r="L43" s="104">
        <v>8</v>
      </c>
      <c r="M43" s="101">
        <v>920000</v>
      </c>
      <c r="N43" s="101">
        <v>4229000</v>
      </c>
    </row>
    <row r="44" spans="1:14" ht="14.45" customHeight="1">
      <c r="A44" s="96"/>
      <c r="B44" s="73" t="s">
        <v>199</v>
      </c>
      <c r="C44" s="97" t="s">
        <v>198</v>
      </c>
      <c r="D44" s="103">
        <v>11.1</v>
      </c>
      <c r="E44" s="103">
        <v>11.1</v>
      </c>
      <c r="F44" s="103">
        <v>11.1</v>
      </c>
      <c r="G44" s="103">
        <v>11.1</v>
      </c>
      <c r="H44" s="103">
        <v>11.43</v>
      </c>
      <c r="I44" s="103">
        <v>11.1</v>
      </c>
      <c r="J44" s="103">
        <v>11.1</v>
      </c>
      <c r="K44" s="98">
        <v>0</v>
      </c>
      <c r="L44" s="104">
        <v>1</v>
      </c>
      <c r="M44" s="101">
        <v>5000</v>
      </c>
      <c r="N44" s="101">
        <v>55500</v>
      </c>
    </row>
    <row r="45" spans="1:14" ht="14.45" customHeight="1">
      <c r="A45" s="96"/>
      <c r="B45" s="203" t="s">
        <v>118</v>
      </c>
      <c r="C45" s="204"/>
      <c r="D45" s="205"/>
      <c r="E45" s="206"/>
      <c r="F45" s="206"/>
      <c r="G45" s="206"/>
      <c r="H45" s="206"/>
      <c r="I45" s="206"/>
      <c r="J45" s="206"/>
      <c r="K45" s="207"/>
      <c r="L45" s="105">
        <f>SUM(L42:L44)</f>
        <v>11</v>
      </c>
      <c r="M45" s="105">
        <f>SUM(M42:M44)</f>
        <v>930100</v>
      </c>
      <c r="N45" s="105">
        <f>SUM(N42:N44)</f>
        <v>4312300</v>
      </c>
    </row>
    <row r="46" spans="1:14" s="90" customFormat="1" ht="14.45" customHeight="1">
      <c r="B46" s="106" t="s">
        <v>32</v>
      </c>
      <c r="C46" s="208"/>
      <c r="D46" s="209"/>
      <c r="E46" s="209"/>
      <c r="F46" s="209"/>
      <c r="G46" s="209"/>
      <c r="H46" s="209"/>
      <c r="I46" s="209"/>
      <c r="J46" s="209"/>
      <c r="K46" s="210"/>
      <c r="L46" s="107">
        <f>L45+L40+L33+L22+L18+L14</f>
        <v>777</v>
      </c>
      <c r="M46" s="107">
        <f t="shared" ref="M46:N46" si="0">M45+M40+M33+M22+M18+M14</f>
        <v>1491565106</v>
      </c>
      <c r="N46" s="107">
        <f t="shared" si="0"/>
        <v>3530489301.5199995</v>
      </c>
    </row>
    <row r="47" spans="1:14" s="90" customFormat="1" ht="27.75" customHeight="1">
      <c r="A47" s="89"/>
      <c r="B47" s="211" t="s">
        <v>321</v>
      </c>
      <c r="C47" s="212"/>
      <c r="D47" s="212"/>
      <c r="E47" s="212"/>
      <c r="F47" s="212"/>
      <c r="G47" s="212"/>
      <c r="H47" s="212"/>
      <c r="I47" s="212"/>
      <c r="J47" s="212"/>
      <c r="K47" s="212"/>
      <c r="L47" s="212"/>
      <c r="M47" s="212"/>
      <c r="N47" s="213"/>
    </row>
    <row r="48" spans="1:14" s="90" customFormat="1" ht="41.25" customHeight="1">
      <c r="B48" s="91" t="s">
        <v>15</v>
      </c>
      <c r="C48" s="92" t="s">
        <v>20</v>
      </c>
      <c r="D48" s="92" t="s">
        <v>21</v>
      </c>
      <c r="E48" s="92" t="s">
        <v>22</v>
      </c>
      <c r="F48" s="92" t="s">
        <v>23</v>
      </c>
      <c r="G48" s="92" t="s">
        <v>24</v>
      </c>
      <c r="H48" s="92" t="s">
        <v>25</v>
      </c>
      <c r="I48" s="92" t="s">
        <v>19</v>
      </c>
      <c r="J48" s="92" t="s">
        <v>26</v>
      </c>
      <c r="K48" s="93" t="s">
        <v>27</v>
      </c>
      <c r="L48" s="94" t="s">
        <v>28</v>
      </c>
      <c r="M48" s="94" t="s">
        <v>18</v>
      </c>
      <c r="N48" s="95" t="s">
        <v>7</v>
      </c>
    </row>
    <row r="49" spans="1:14" s="90" customFormat="1" ht="14.45" customHeight="1">
      <c r="B49" s="192" t="s">
        <v>29</v>
      </c>
      <c r="C49" s="193"/>
      <c r="D49" s="193"/>
      <c r="E49" s="193"/>
      <c r="F49" s="193"/>
      <c r="G49" s="193"/>
      <c r="H49" s="193"/>
      <c r="I49" s="193"/>
      <c r="J49" s="193"/>
      <c r="K49" s="193"/>
      <c r="L49" s="193"/>
      <c r="M49" s="193"/>
      <c r="N49" s="194"/>
    </row>
    <row r="50" spans="1:14" ht="14.45" customHeight="1">
      <c r="A50" s="96"/>
      <c r="B50" s="73" t="s">
        <v>308</v>
      </c>
      <c r="C50" s="97" t="s">
        <v>309</v>
      </c>
      <c r="D50" s="74">
        <v>0.22</v>
      </c>
      <c r="E50" s="74">
        <v>0.22</v>
      </c>
      <c r="F50" s="74">
        <v>0.22</v>
      </c>
      <c r="G50" s="74">
        <v>0.22</v>
      </c>
      <c r="H50" s="74">
        <v>0.22</v>
      </c>
      <c r="I50" s="74">
        <v>0.22</v>
      </c>
      <c r="J50" s="74">
        <v>0.22</v>
      </c>
      <c r="K50" s="98">
        <v>0</v>
      </c>
      <c r="L50" s="99">
        <v>2</v>
      </c>
      <c r="M50" s="76">
        <v>140439</v>
      </c>
      <c r="N50" s="76">
        <v>30896.58</v>
      </c>
    </row>
    <row r="51" spans="1:14" ht="14.45" customHeight="1">
      <c r="A51" s="96"/>
      <c r="B51" s="73" t="s">
        <v>312</v>
      </c>
      <c r="C51" s="97" t="s">
        <v>313</v>
      </c>
      <c r="D51" s="74">
        <v>0.68</v>
      </c>
      <c r="E51" s="74">
        <v>0.68</v>
      </c>
      <c r="F51" s="74">
        <v>0.68</v>
      </c>
      <c r="G51" s="74">
        <v>0.68</v>
      </c>
      <c r="H51" s="74">
        <v>0.68</v>
      </c>
      <c r="I51" s="74">
        <v>0.68</v>
      </c>
      <c r="J51" s="74">
        <v>0.68</v>
      </c>
      <c r="K51" s="98">
        <v>0</v>
      </c>
      <c r="L51" s="99">
        <v>4</v>
      </c>
      <c r="M51" s="76">
        <v>1085000</v>
      </c>
      <c r="N51" s="76">
        <v>737800</v>
      </c>
    </row>
    <row r="52" spans="1:14" s="90" customFormat="1" ht="14.45" customHeight="1">
      <c r="B52" s="195" t="s">
        <v>115</v>
      </c>
      <c r="C52" s="196"/>
      <c r="D52" s="197"/>
      <c r="E52" s="198"/>
      <c r="F52" s="198"/>
      <c r="G52" s="198"/>
      <c r="H52" s="198"/>
      <c r="I52" s="198"/>
      <c r="J52" s="198"/>
      <c r="K52" s="199"/>
      <c r="L52" s="100">
        <f>SUM(L50:L51)</f>
        <v>6</v>
      </c>
      <c r="M52" s="100">
        <f>SUM(M50:M51)</f>
        <v>1225439</v>
      </c>
      <c r="N52" s="101">
        <f>SUM(N50:N51)</f>
        <v>768696.58</v>
      </c>
    </row>
    <row r="53" spans="1:14" ht="14.45" customHeight="1">
      <c r="A53" s="96"/>
      <c r="B53" s="214" t="s">
        <v>108</v>
      </c>
      <c r="C53" s="215"/>
      <c r="D53" s="215"/>
      <c r="E53" s="215"/>
      <c r="F53" s="215"/>
      <c r="G53" s="215"/>
      <c r="H53" s="215"/>
      <c r="I53" s="215"/>
      <c r="J53" s="215"/>
      <c r="K53" s="215"/>
      <c r="L53" s="215"/>
      <c r="M53" s="215"/>
      <c r="N53" s="216"/>
    </row>
    <row r="54" spans="1:14" ht="14.45" customHeight="1">
      <c r="A54" s="96"/>
      <c r="B54" s="73" t="s">
        <v>35</v>
      </c>
      <c r="C54" s="97" t="s">
        <v>36</v>
      </c>
      <c r="D54" s="103">
        <v>3.4</v>
      </c>
      <c r="E54" s="103">
        <v>3.45</v>
      </c>
      <c r="F54" s="103">
        <v>3.4</v>
      </c>
      <c r="G54" s="103">
        <v>3.42</v>
      </c>
      <c r="H54" s="103">
        <v>3.33</v>
      </c>
      <c r="I54" s="74">
        <v>3.4</v>
      </c>
      <c r="J54" s="74">
        <v>3.41</v>
      </c>
      <c r="K54" s="98">
        <v>-0.28999999999999998</v>
      </c>
      <c r="L54" s="99">
        <v>42</v>
      </c>
      <c r="M54" s="76">
        <v>9722338</v>
      </c>
      <c r="N54" s="76">
        <v>33243740.5</v>
      </c>
    </row>
    <row r="55" spans="1:14" ht="14.45" customHeight="1">
      <c r="A55" s="96"/>
      <c r="B55" s="73" t="s">
        <v>114</v>
      </c>
      <c r="C55" s="97" t="s">
        <v>37</v>
      </c>
      <c r="D55" s="103">
        <v>1.28</v>
      </c>
      <c r="E55" s="103">
        <v>1.28</v>
      </c>
      <c r="F55" s="103">
        <v>1.28</v>
      </c>
      <c r="G55" s="103">
        <v>1.28</v>
      </c>
      <c r="H55" s="103">
        <v>1.32</v>
      </c>
      <c r="I55" s="74">
        <v>1.28</v>
      </c>
      <c r="J55" s="74">
        <v>1.32</v>
      </c>
      <c r="K55" s="98">
        <v>-3.03</v>
      </c>
      <c r="L55" s="99">
        <v>1</v>
      </c>
      <c r="M55" s="76">
        <v>567</v>
      </c>
      <c r="N55" s="76">
        <v>725.76</v>
      </c>
    </row>
    <row r="56" spans="1:14" ht="14.45" customHeight="1">
      <c r="A56" s="96"/>
      <c r="B56" s="220" t="s">
        <v>117</v>
      </c>
      <c r="C56" s="221"/>
      <c r="D56" s="217"/>
      <c r="E56" s="218"/>
      <c r="F56" s="218"/>
      <c r="G56" s="218"/>
      <c r="H56" s="218"/>
      <c r="I56" s="218"/>
      <c r="J56" s="218"/>
      <c r="K56" s="219"/>
      <c r="L56" s="105">
        <f>SUM(L54:L55)</f>
        <v>43</v>
      </c>
      <c r="M56" s="105">
        <f>SUM(M54:M55)</f>
        <v>9722905</v>
      </c>
      <c r="N56" s="105">
        <f>SUM(N54:N55)</f>
        <v>33244466.260000002</v>
      </c>
    </row>
    <row r="57" spans="1:14" ht="14.45" customHeight="1">
      <c r="A57" s="96"/>
      <c r="B57" s="200" t="s">
        <v>31</v>
      </c>
      <c r="C57" s="201"/>
      <c r="D57" s="201"/>
      <c r="E57" s="201"/>
      <c r="F57" s="201"/>
      <c r="G57" s="201"/>
      <c r="H57" s="201"/>
      <c r="I57" s="201"/>
      <c r="J57" s="201"/>
      <c r="K57" s="201"/>
      <c r="L57" s="201"/>
      <c r="M57" s="201"/>
      <c r="N57" s="202"/>
    </row>
    <row r="58" spans="1:14" ht="14.45" customHeight="1">
      <c r="A58" s="96"/>
      <c r="B58" s="73" t="s">
        <v>227</v>
      </c>
      <c r="C58" s="108" t="s">
        <v>228</v>
      </c>
      <c r="D58" s="103">
        <v>28</v>
      </c>
      <c r="E58" s="103">
        <v>28</v>
      </c>
      <c r="F58" s="103">
        <v>28</v>
      </c>
      <c r="G58" s="103">
        <v>28</v>
      </c>
      <c r="H58" s="103">
        <v>28</v>
      </c>
      <c r="I58" s="74">
        <v>28</v>
      </c>
      <c r="J58" s="74">
        <v>28</v>
      </c>
      <c r="K58" s="98">
        <v>0</v>
      </c>
      <c r="L58" s="99">
        <v>1</v>
      </c>
      <c r="M58" s="76">
        <v>50000</v>
      </c>
      <c r="N58" s="76">
        <v>1400000</v>
      </c>
    </row>
    <row r="59" spans="1:14" ht="14.45" customHeight="1">
      <c r="A59" s="96"/>
      <c r="B59" s="224" t="s">
        <v>121</v>
      </c>
      <c r="C59" s="225"/>
      <c r="D59" s="205"/>
      <c r="E59" s="206"/>
      <c r="F59" s="206"/>
      <c r="G59" s="206"/>
      <c r="H59" s="206"/>
      <c r="I59" s="206"/>
      <c r="J59" s="206"/>
      <c r="K59" s="207"/>
      <c r="L59" s="105">
        <f>SUM(L58)</f>
        <v>1</v>
      </c>
      <c r="M59" s="105">
        <f>SUM(M58)</f>
        <v>50000</v>
      </c>
      <c r="N59" s="105">
        <f>SUM(N58)</f>
        <v>1400000</v>
      </c>
    </row>
    <row r="60" spans="1:14" s="90" customFormat="1" ht="14.45" customHeight="1">
      <c r="B60" s="106" t="s">
        <v>204</v>
      </c>
      <c r="C60" s="208"/>
      <c r="D60" s="209"/>
      <c r="E60" s="209"/>
      <c r="F60" s="209"/>
      <c r="G60" s="209"/>
      <c r="H60" s="209"/>
      <c r="I60" s="209"/>
      <c r="J60" s="209"/>
      <c r="K60" s="210"/>
      <c r="L60" s="107">
        <f>L59+L56+L52</f>
        <v>50</v>
      </c>
      <c r="M60" s="107">
        <f t="shared" ref="M60:N60" si="1">M59+M56+M52</f>
        <v>10998344</v>
      </c>
      <c r="N60" s="107">
        <f t="shared" si="1"/>
        <v>35413162.840000004</v>
      </c>
    </row>
    <row r="61" spans="1:14" s="90" customFormat="1" ht="30" customHeight="1">
      <c r="A61" s="89"/>
      <c r="B61" s="211" t="s">
        <v>320</v>
      </c>
      <c r="C61" s="212"/>
      <c r="D61" s="212"/>
      <c r="E61" s="212"/>
      <c r="F61" s="212"/>
      <c r="G61" s="212"/>
      <c r="H61" s="212"/>
      <c r="I61" s="212"/>
      <c r="J61" s="212"/>
      <c r="K61" s="212"/>
      <c r="L61" s="212"/>
      <c r="M61" s="212"/>
      <c r="N61" s="213"/>
    </row>
    <row r="62" spans="1:14" s="90" customFormat="1" ht="43.5" customHeight="1">
      <c r="B62" s="91" t="s">
        <v>15</v>
      </c>
      <c r="C62" s="92" t="s">
        <v>20</v>
      </c>
      <c r="D62" s="92" t="s">
        <v>21</v>
      </c>
      <c r="E62" s="92" t="s">
        <v>22</v>
      </c>
      <c r="F62" s="92" t="s">
        <v>23</v>
      </c>
      <c r="G62" s="92" t="s">
        <v>24</v>
      </c>
      <c r="H62" s="92" t="s">
        <v>25</v>
      </c>
      <c r="I62" s="92" t="s">
        <v>19</v>
      </c>
      <c r="J62" s="92" t="s">
        <v>26</v>
      </c>
      <c r="K62" s="93" t="s">
        <v>27</v>
      </c>
      <c r="L62" s="94" t="s">
        <v>28</v>
      </c>
      <c r="M62" s="94" t="s">
        <v>18</v>
      </c>
      <c r="N62" s="95" t="s">
        <v>7</v>
      </c>
    </row>
    <row r="63" spans="1:14" s="90" customFormat="1" ht="14.45" customHeight="1">
      <c r="B63" s="192" t="s">
        <v>29</v>
      </c>
      <c r="C63" s="193"/>
      <c r="D63" s="193"/>
      <c r="E63" s="193"/>
      <c r="F63" s="193"/>
      <c r="G63" s="193"/>
      <c r="H63" s="193"/>
      <c r="I63" s="193"/>
      <c r="J63" s="193"/>
      <c r="K63" s="193"/>
      <c r="L63" s="193"/>
      <c r="M63" s="193"/>
      <c r="N63" s="194"/>
    </row>
    <row r="64" spans="1:14" ht="14.45" customHeight="1">
      <c r="A64" s="96"/>
      <c r="B64" s="73" t="s">
        <v>252</v>
      </c>
      <c r="C64" s="97" t="s">
        <v>253</v>
      </c>
      <c r="D64" s="103">
        <v>0.09</v>
      </c>
      <c r="E64" s="103">
        <v>0.09</v>
      </c>
      <c r="F64" s="103">
        <v>0.09</v>
      </c>
      <c r="G64" s="103">
        <v>0.09</v>
      </c>
      <c r="H64" s="103">
        <v>0.1</v>
      </c>
      <c r="I64" s="103">
        <v>0.09</v>
      </c>
      <c r="J64" s="103">
        <v>0.1</v>
      </c>
      <c r="K64" s="85">
        <v>-10</v>
      </c>
      <c r="L64" s="131">
        <v>6</v>
      </c>
      <c r="M64" s="101">
        <v>89996000</v>
      </c>
      <c r="N64" s="101">
        <v>8099640</v>
      </c>
    </row>
    <row r="65" spans="1:14" s="90" customFormat="1" ht="14.45" customHeight="1">
      <c r="B65" s="195" t="s">
        <v>115</v>
      </c>
      <c r="C65" s="196"/>
      <c r="D65" s="197"/>
      <c r="E65" s="198"/>
      <c r="F65" s="198"/>
      <c r="G65" s="198"/>
      <c r="H65" s="198"/>
      <c r="I65" s="198"/>
      <c r="J65" s="198"/>
      <c r="K65" s="199"/>
      <c r="L65" s="100">
        <f>SUM(L64)</f>
        <v>6</v>
      </c>
      <c r="M65" s="100">
        <f>SUM(M64)</f>
        <v>89996000</v>
      </c>
      <c r="N65" s="101">
        <f>SUM(N64)</f>
        <v>8099640</v>
      </c>
    </row>
    <row r="66" spans="1:14" ht="14.45" customHeight="1">
      <c r="A66" s="96"/>
      <c r="B66" s="214" t="s">
        <v>107</v>
      </c>
      <c r="C66" s="215"/>
      <c r="D66" s="215"/>
      <c r="E66" s="215"/>
      <c r="F66" s="215"/>
      <c r="G66" s="215"/>
      <c r="H66" s="215"/>
      <c r="I66" s="215"/>
      <c r="J66" s="215"/>
      <c r="K66" s="215"/>
      <c r="L66" s="215"/>
      <c r="M66" s="215"/>
      <c r="N66" s="216"/>
    </row>
    <row r="67" spans="1:14" ht="14.45" customHeight="1">
      <c r="A67" s="96"/>
      <c r="B67" s="73" t="s">
        <v>155</v>
      </c>
      <c r="C67" s="97" t="s">
        <v>156</v>
      </c>
      <c r="D67" s="103">
        <v>1.2</v>
      </c>
      <c r="E67" s="103">
        <v>1.2</v>
      </c>
      <c r="F67" s="103">
        <v>1.2</v>
      </c>
      <c r="G67" s="103">
        <v>1.2</v>
      </c>
      <c r="H67" s="103">
        <v>1.2</v>
      </c>
      <c r="I67" s="103">
        <v>1.2</v>
      </c>
      <c r="J67" s="103">
        <v>1.2</v>
      </c>
      <c r="K67" s="85">
        <v>0</v>
      </c>
      <c r="L67" s="131">
        <v>1</v>
      </c>
      <c r="M67" s="101">
        <v>5000</v>
      </c>
      <c r="N67" s="101">
        <v>6000</v>
      </c>
    </row>
    <row r="68" spans="1:14" ht="14.45" customHeight="1">
      <c r="A68" s="96"/>
      <c r="B68" s="73" t="s">
        <v>110</v>
      </c>
      <c r="C68" s="97" t="s">
        <v>42</v>
      </c>
      <c r="D68" s="103">
        <v>1.78</v>
      </c>
      <c r="E68" s="103">
        <v>1.8</v>
      </c>
      <c r="F68" s="103">
        <v>1.78</v>
      </c>
      <c r="G68" s="103">
        <v>1.79</v>
      </c>
      <c r="H68" s="103">
        <v>1.72</v>
      </c>
      <c r="I68" s="103">
        <v>1.78</v>
      </c>
      <c r="J68" s="103">
        <v>1.78</v>
      </c>
      <c r="K68" s="85">
        <v>0</v>
      </c>
      <c r="L68" s="131">
        <v>7</v>
      </c>
      <c r="M68" s="101">
        <v>563340</v>
      </c>
      <c r="N68" s="101">
        <v>1008042.4</v>
      </c>
    </row>
    <row r="69" spans="1:14" ht="14.45" customHeight="1">
      <c r="A69" s="96"/>
      <c r="B69" s="203" t="s">
        <v>116</v>
      </c>
      <c r="C69" s="204"/>
      <c r="D69" s="217"/>
      <c r="E69" s="218"/>
      <c r="F69" s="218"/>
      <c r="G69" s="218"/>
      <c r="H69" s="218"/>
      <c r="I69" s="218"/>
      <c r="J69" s="218"/>
      <c r="K69" s="219"/>
      <c r="L69" s="105">
        <f>SUM(L67:L68)</f>
        <v>8</v>
      </c>
      <c r="M69" s="105">
        <f>SUM(M67:M68)</f>
        <v>568340</v>
      </c>
      <c r="N69" s="105">
        <f>SUM(N67:N68)</f>
        <v>1014042.4</v>
      </c>
    </row>
    <row r="70" spans="1:14" ht="14.45" customHeight="1">
      <c r="A70" s="96"/>
      <c r="B70" s="214" t="s">
        <v>108</v>
      </c>
      <c r="C70" s="215"/>
      <c r="D70" s="215"/>
      <c r="E70" s="215"/>
      <c r="F70" s="215"/>
      <c r="G70" s="215"/>
      <c r="H70" s="215"/>
      <c r="I70" s="215"/>
      <c r="J70" s="215"/>
      <c r="K70" s="215"/>
      <c r="L70" s="215"/>
      <c r="M70" s="215"/>
      <c r="N70" s="216"/>
    </row>
    <row r="71" spans="1:14" ht="14.45" customHeight="1">
      <c r="A71" s="96"/>
      <c r="B71" s="73" t="s">
        <v>153</v>
      </c>
      <c r="C71" s="97" t="s">
        <v>154</v>
      </c>
      <c r="D71" s="103">
        <v>1.44</v>
      </c>
      <c r="E71" s="103">
        <v>1.45</v>
      </c>
      <c r="F71" s="103">
        <v>1.44</v>
      </c>
      <c r="G71" s="103">
        <v>1.44</v>
      </c>
      <c r="H71" s="103">
        <v>1.44</v>
      </c>
      <c r="I71" s="103">
        <v>1.45</v>
      </c>
      <c r="J71" s="103">
        <v>1.44</v>
      </c>
      <c r="K71" s="85">
        <v>0.69</v>
      </c>
      <c r="L71" s="131">
        <v>7</v>
      </c>
      <c r="M71" s="101">
        <v>3152836</v>
      </c>
      <c r="N71" s="101">
        <v>4552912.2</v>
      </c>
    </row>
    <row r="72" spans="1:14" ht="14.45" customHeight="1">
      <c r="A72" s="96"/>
      <c r="B72" s="73" t="s">
        <v>256</v>
      </c>
      <c r="C72" s="97" t="s">
        <v>257</v>
      </c>
      <c r="D72" s="103">
        <v>1.92</v>
      </c>
      <c r="E72" s="103">
        <v>1.99</v>
      </c>
      <c r="F72" s="103">
        <v>1.92</v>
      </c>
      <c r="G72" s="103">
        <v>1.96</v>
      </c>
      <c r="H72" s="103">
        <v>1.9</v>
      </c>
      <c r="I72" s="103">
        <v>1.99</v>
      </c>
      <c r="J72" s="103">
        <v>1.9</v>
      </c>
      <c r="K72" s="85">
        <v>4.74</v>
      </c>
      <c r="L72" s="131">
        <v>9</v>
      </c>
      <c r="M72" s="101">
        <v>1299120</v>
      </c>
      <c r="N72" s="101">
        <v>2550248.7999999998</v>
      </c>
    </row>
    <row r="73" spans="1:14" ht="14.45" customHeight="1">
      <c r="A73" s="96"/>
      <c r="B73" s="73" t="s">
        <v>151</v>
      </c>
      <c r="C73" s="97" t="s">
        <v>152</v>
      </c>
      <c r="D73" s="103">
        <v>0.7</v>
      </c>
      <c r="E73" s="103">
        <v>0.7</v>
      </c>
      <c r="F73" s="103">
        <v>0.7</v>
      </c>
      <c r="G73" s="103">
        <v>0.7</v>
      </c>
      <c r="H73" s="103">
        <v>0.66</v>
      </c>
      <c r="I73" s="103">
        <v>0.7</v>
      </c>
      <c r="J73" s="103">
        <v>0.67</v>
      </c>
      <c r="K73" s="85">
        <v>4.4800000000000004</v>
      </c>
      <c r="L73" s="131">
        <v>6</v>
      </c>
      <c r="M73" s="101">
        <v>860501</v>
      </c>
      <c r="N73" s="101">
        <v>602350.69999999995</v>
      </c>
    </row>
    <row r="74" spans="1:14" ht="14.45" customHeight="1">
      <c r="A74" s="96"/>
      <c r="B74" s="73" t="s">
        <v>111</v>
      </c>
      <c r="C74" s="97" t="s">
        <v>91</v>
      </c>
      <c r="D74" s="103">
        <v>1.85</v>
      </c>
      <c r="E74" s="103">
        <v>1.85</v>
      </c>
      <c r="F74" s="103">
        <v>1.85</v>
      </c>
      <c r="G74" s="103">
        <v>1.85</v>
      </c>
      <c r="H74" s="103">
        <v>1.85</v>
      </c>
      <c r="I74" s="103">
        <v>1.85</v>
      </c>
      <c r="J74" s="103">
        <v>1.85</v>
      </c>
      <c r="K74" s="85">
        <v>0</v>
      </c>
      <c r="L74" s="131">
        <v>4</v>
      </c>
      <c r="M74" s="101">
        <v>63811</v>
      </c>
      <c r="N74" s="101">
        <v>118050.35</v>
      </c>
    </row>
    <row r="75" spans="1:14" ht="14.45" customHeight="1">
      <c r="A75" s="96"/>
      <c r="B75" s="73" t="s">
        <v>38</v>
      </c>
      <c r="C75" s="97" t="s">
        <v>39</v>
      </c>
      <c r="D75" s="103">
        <v>1.18</v>
      </c>
      <c r="E75" s="103">
        <v>1.2</v>
      </c>
      <c r="F75" s="103">
        <v>1.18</v>
      </c>
      <c r="G75" s="103">
        <v>1.19</v>
      </c>
      <c r="H75" s="103">
        <v>1.18</v>
      </c>
      <c r="I75" s="103">
        <v>1.18</v>
      </c>
      <c r="J75" s="103">
        <v>1.18</v>
      </c>
      <c r="K75" s="85">
        <v>0</v>
      </c>
      <c r="L75" s="131">
        <v>27</v>
      </c>
      <c r="M75" s="101">
        <v>19326075</v>
      </c>
      <c r="N75" s="101">
        <v>22916040.079999998</v>
      </c>
    </row>
    <row r="76" spans="1:14" ht="14.45" customHeight="1">
      <c r="A76" s="96"/>
      <c r="B76" s="220" t="s">
        <v>117</v>
      </c>
      <c r="C76" s="221"/>
      <c r="D76" s="217"/>
      <c r="E76" s="218"/>
      <c r="F76" s="218"/>
      <c r="G76" s="218"/>
      <c r="H76" s="218"/>
      <c r="I76" s="218"/>
      <c r="J76" s="218"/>
      <c r="K76" s="219"/>
      <c r="L76" s="105">
        <f>SUM(L71:L75)</f>
        <v>53</v>
      </c>
      <c r="M76" s="105">
        <f>SUM(M71:M75)</f>
        <v>24702343</v>
      </c>
      <c r="N76" s="105">
        <f>SUM(N71:N75)</f>
        <v>30739602.129999999</v>
      </c>
    </row>
    <row r="77" spans="1:14" ht="14.45" customHeight="1">
      <c r="A77" s="96"/>
      <c r="B77" s="200" t="s">
        <v>31</v>
      </c>
      <c r="C77" s="201"/>
      <c r="D77" s="201"/>
      <c r="E77" s="201"/>
      <c r="F77" s="201"/>
      <c r="G77" s="201"/>
      <c r="H77" s="201"/>
      <c r="I77" s="201"/>
      <c r="J77" s="201"/>
      <c r="K77" s="201"/>
      <c r="L77" s="201"/>
      <c r="M77" s="201"/>
      <c r="N77" s="202"/>
    </row>
    <row r="78" spans="1:14" ht="14.45" customHeight="1">
      <c r="A78" s="96"/>
      <c r="B78" s="73" t="s">
        <v>326</v>
      </c>
      <c r="C78" s="97" t="s">
        <v>327</v>
      </c>
      <c r="D78" s="103">
        <v>10.5</v>
      </c>
      <c r="E78" s="109">
        <v>10.5</v>
      </c>
      <c r="F78" s="109">
        <v>10.5</v>
      </c>
      <c r="G78" s="109">
        <v>10.5</v>
      </c>
      <c r="H78" s="109">
        <v>10.5</v>
      </c>
      <c r="I78" s="109">
        <v>10.5</v>
      </c>
      <c r="J78" s="109">
        <v>10.5</v>
      </c>
      <c r="K78" s="110">
        <v>0</v>
      </c>
      <c r="L78" s="111">
        <v>3</v>
      </c>
      <c r="M78" s="112">
        <v>84000</v>
      </c>
      <c r="N78" s="112">
        <v>882000</v>
      </c>
    </row>
    <row r="79" spans="1:14" ht="14.45" customHeight="1">
      <c r="A79" s="96"/>
      <c r="B79" s="73" t="s">
        <v>207</v>
      </c>
      <c r="C79" s="97" t="s">
        <v>157</v>
      </c>
      <c r="D79" s="103">
        <v>28</v>
      </c>
      <c r="E79" s="109">
        <v>28</v>
      </c>
      <c r="F79" s="109">
        <v>28</v>
      </c>
      <c r="G79" s="109">
        <v>28</v>
      </c>
      <c r="H79" s="109">
        <v>28.01</v>
      </c>
      <c r="I79" s="109">
        <v>28</v>
      </c>
      <c r="J79" s="109">
        <v>28</v>
      </c>
      <c r="K79" s="110">
        <v>0</v>
      </c>
      <c r="L79" s="111">
        <v>2</v>
      </c>
      <c r="M79" s="112">
        <v>5878</v>
      </c>
      <c r="N79" s="112">
        <v>164584</v>
      </c>
    </row>
    <row r="80" spans="1:14" ht="14.45" customHeight="1">
      <c r="A80" s="96"/>
      <c r="B80" s="224" t="s">
        <v>121</v>
      </c>
      <c r="C80" s="225"/>
      <c r="D80" s="205"/>
      <c r="E80" s="206"/>
      <c r="F80" s="206"/>
      <c r="G80" s="206"/>
      <c r="H80" s="206"/>
      <c r="I80" s="206"/>
      <c r="J80" s="206"/>
      <c r="K80" s="207"/>
      <c r="L80" s="105">
        <f>SUM(L78:L79)</f>
        <v>5</v>
      </c>
      <c r="M80" s="105">
        <f>SUM(M78:M79)</f>
        <v>89878</v>
      </c>
      <c r="N80" s="105">
        <f>SUM(N78:N79)</f>
        <v>1046584</v>
      </c>
    </row>
    <row r="81" spans="1:14" ht="14.45" customHeight="1">
      <c r="A81" s="96"/>
      <c r="B81" s="200" t="s">
        <v>109</v>
      </c>
      <c r="C81" s="201"/>
      <c r="D81" s="201"/>
      <c r="E81" s="201"/>
      <c r="F81" s="201"/>
      <c r="G81" s="201"/>
      <c r="H81" s="201"/>
      <c r="I81" s="201"/>
      <c r="J81" s="201"/>
      <c r="K81" s="201"/>
      <c r="L81" s="201"/>
      <c r="M81" s="201"/>
      <c r="N81" s="202"/>
    </row>
    <row r="82" spans="1:14" ht="14.45" customHeight="1">
      <c r="A82" s="96"/>
      <c r="B82" s="73" t="s">
        <v>273</v>
      </c>
      <c r="C82" s="97" t="s">
        <v>274</v>
      </c>
      <c r="D82" s="103">
        <v>5.48</v>
      </c>
      <c r="E82" s="109">
        <v>5.79</v>
      </c>
      <c r="F82" s="109">
        <v>5.48</v>
      </c>
      <c r="G82" s="109">
        <v>5.72</v>
      </c>
      <c r="H82" s="109">
        <v>5.47</v>
      </c>
      <c r="I82" s="109">
        <v>5.79</v>
      </c>
      <c r="J82" s="109">
        <v>5.52</v>
      </c>
      <c r="K82" s="110">
        <v>4.8899999999999997</v>
      </c>
      <c r="L82" s="111">
        <v>148</v>
      </c>
      <c r="M82" s="112">
        <v>29282584</v>
      </c>
      <c r="N82" s="112">
        <v>167555764.87</v>
      </c>
    </row>
    <row r="83" spans="1:14" ht="14.45" customHeight="1">
      <c r="A83" s="96"/>
      <c r="B83" s="73" t="s">
        <v>112</v>
      </c>
      <c r="C83" s="97" t="s">
        <v>43</v>
      </c>
      <c r="D83" s="103">
        <v>0.4</v>
      </c>
      <c r="E83" s="109">
        <v>0.4</v>
      </c>
      <c r="F83" s="109">
        <v>0.4</v>
      </c>
      <c r="G83" s="109">
        <v>0.4</v>
      </c>
      <c r="H83" s="109">
        <v>0.4</v>
      </c>
      <c r="I83" s="109">
        <v>0.4</v>
      </c>
      <c r="J83" s="109">
        <v>0.4</v>
      </c>
      <c r="K83" s="110">
        <v>0</v>
      </c>
      <c r="L83" s="111">
        <v>2</v>
      </c>
      <c r="M83" s="112">
        <v>12500</v>
      </c>
      <c r="N83" s="112">
        <v>5000</v>
      </c>
    </row>
    <row r="84" spans="1:14" ht="14.45" customHeight="1">
      <c r="A84" s="96"/>
      <c r="B84" s="222" t="s">
        <v>118</v>
      </c>
      <c r="C84" s="223"/>
      <c r="D84" s="205"/>
      <c r="E84" s="206"/>
      <c r="F84" s="206"/>
      <c r="G84" s="206"/>
      <c r="H84" s="206"/>
      <c r="I84" s="206"/>
      <c r="J84" s="206"/>
      <c r="K84" s="207"/>
      <c r="L84" s="105">
        <f>SUM(L82:L83)</f>
        <v>150</v>
      </c>
      <c r="M84" s="105">
        <f>SUM(M82:M83)</f>
        <v>29295084</v>
      </c>
      <c r="N84" s="105">
        <f>SUM(N82:N83)</f>
        <v>167560764.87</v>
      </c>
    </row>
    <row r="85" spans="1:14" s="90" customFormat="1" ht="14.45" customHeight="1">
      <c r="B85" s="106" t="s">
        <v>87</v>
      </c>
      <c r="C85" s="232"/>
      <c r="D85" s="233"/>
      <c r="E85" s="233"/>
      <c r="F85" s="233"/>
      <c r="G85" s="233"/>
      <c r="H85" s="233"/>
      <c r="I85" s="233"/>
      <c r="J85" s="233"/>
      <c r="K85" s="234"/>
      <c r="L85" s="107">
        <f>L84+L80+L76+L69+L65</f>
        <v>222</v>
      </c>
      <c r="M85" s="107">
        <f t="shared" ref="M85:N85" si="2">M84+M80+M76+M69+M65</f>
        <v>144651645</v>
      </c>
      <c r="N85" s="107">
        <f t="shared" si="2"/>
        <v>208460633.40000001</v>
      </c>
    </row>
    <row r="86" spans="1:14" s="90" customFormat="1" ht="14.45" customHeight="1">
      <c r="B86" s="106" t="s">
        <v>40</v>
      </c>
      <c r="C86" s="232"/>
      <c r="D86" s="233"/>
      <c r="E86" s="233"/>
      <c r="F86" s="233"/>
      <c r="G86" s="233"/>
      <c r="H86" s="233"/>
      <c r="I86" s="233"/>
      <c r="J86" s="233"/>
      <c r="K86" s="234"/>
      <c r="L86" s="107">
        <f>L85+L60+L46</f>
        <v>1049</v>
      </c>
      <c r="M86" s="107">
        <f t="shared" ref="M86:N86" si="3">M85+M60+M46</f>
        <v>1647215095</v>
      </c>
      <c r="N86" s="107">
        <f t="shared" si="3"/>
        <v>3774363097.7599993</v>
      </c>
    </row>
    <row r="87" spans="1:14" ht="12.95" customHeight="1">
      <c r="A87" s="96"/>
      <c r="N87" s="116"/>
    </row>
    <row r="88" spans="1:14" s="90" customFormat="1" ht="18.75" customHeight="1">
      <c r="B88" s="96"/>
      <c r="C88" s="113"/>
      <c r="D88" s="96"/>
      <c r="E88" s="96"/>
      <c r="F88" s="96"/>
      <c r="G88" s="96"/>
      <c r="H88" s="96"/>
      <c r="I88" s="96"/>
      <c r="J88" s="114"/>
      <c r="K88" s="115"/>
      <c r="L88" s="116"/>
      <c r="M88" s="116"/>
      <c r="N88" s="117"/>
    </row>
    <row r="89" spans="1:14" s="90" customFormat="1" ht="18.75" customHeight="1">
      <c r="B89" s="96"/>
      <c r="C89" s="113"/>
      <c r="D89" s="96"/>
      <c r="E89" s="96"/>
      <c r="F89" s="96"/>
      <c r="G89" s="96"/>
      <c r="H89" s="96"/>
      <c r="I89" s="96"/>
      <c r="J89" s="114"/>
      <c r="K89" s="115"/>
      <c r="L89" s="116"/>
      <c r="M89" s="116"/>
      <c r="N89" s="117"/>
    </row>
    <row r="90" spans="1:14" ht="12.95" customHeight="1">
      <c r="A90" s="96"/>
    </row>
  </sheetData>
  <mergeCells count="49">
    <mergeCell ref="C86:K86"/>
    <mergeCell ref="B61:N61"/>
    <mergeCell ref="C85:K85"/>
    <mergeCell ref="B77:N77"/>
    <mergeCell ref="B80:C80"/>
    <mergeCell ref="D80:K80"/>
    <mergeCell ref="B81:N81"/>
    <mergeCell ref="B84:C84"/>
    <mergeCell ref="D84:K84"/>
    <mergeCell ref="B66:N66"/>
    <mergeCell ref="B69:C69"/>
    <mergeCell ref="D69:K69"/>
    <mergeCell ref="B70:N70"/>
    <mergeCell ref="B76:C76"/>
    <mergeCell ref="D76:K76"/>
    <mergeCell ref="B59:C59"/>
    <mergeCell ref="D59:K59"/>
    <mergeCell ref="B1:N1"/>
    <mergeCell ref="B3:N3"/>
    <mergeCell ref="B14:C14"/>
    <mergeCell ref="D14:K14"/>
    <mergeCell ref="B15:N15"/>
    <mergeCell ref="B18:C18"/>
    <mergeCell ref="D18:K18"/>
    <mergeCell ref="B19:N19"/>
    <mergeCell ref="B22:C22"/>
    <mergeCell ref="D22:K22"/>
    <mergeCell ref="B23:N23"/>
    <mergeCell ref="D33:K33"/>
    <mergeCell ref="B33:C33"/>
    <mergeCell ref="B34:N34"/>
    <mergeCell ref="D40:K40"/>
    <mergeCell ref="B40:C40"/>
    <mergeCell ref="B63:N63"/>
    <mergeCell ref="B65:C65"/>
    <mergeCell ref="D65:K65"/>
    <mergeCell ref="B41:N41"/>
    <mergeCell ref="B45:C45"/>
    <mergeCell ref="D45:K45"/>
    <mergeCell ref="C46:K46"/>
    <mergeCell ref="B47:N47"/>
    <mergeCell ref="B49:N49"/>
    <mergeCell ref="B52:C52"/>
    <mergeCell ref="D52:K52"/>
    <mergeCell ref="C60:K60"/>
    <mergeCell ref="B56:C56"/>
    <mergeCell ref="D56:K56"/>
    <mergeCell ref="B53:N53"/>
    <mergeCell ref="B57:N57"/>
  </mergeCells>
  <pageMargins left="0.23622047244094499" right="0.23622047244094499" top="0.74803149606299202" bottom="0.261811024" header="0.31496062992126" footer="0.31496062992126"/>
  <pageSetup paperSize="9" scale="7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2"/>
  <sheetViews>
    <sheetView zoomScale="136" zoomScaleNormal="136" workbookViewId="0">
      <selection activeCell="D4" sqref="D4:D11"/>
    </sheetView>
  </sheetViews>
  <sheetFormatPr defaultColWidth="9" defaultRowHeight="15.75"/>
  <cols>
    <col min="1" max="1" width="36.5703125" style="90" customWidth="1"/>
    <col min="2" max="2" width="14.140625" style="90" customWidth="1"/>
    <col min="3" max="3" width="23.42578125" style="90" customWidth="1"/>
    <col min="4" max="4" width="19.28515625" style="90" customWidth="1"/>
    <col min="5" max="16384" width="9" style="90"/>
  </cols>
  <sheetData>
    <row r="1" spans="1:4" ht="20.25" customHeight="1">
      <c r="A1" s="191" t="s">
        <v>318</v>
      </c>
      <c r="B1" s="191"/>
      <c r="C1" s="191"/>
      <c r="D1" s="191"/>
    </row>
    <row r="2" spans="1:4" ht="24.75" customHeight="1">
      <c r="A2" s="118" t="s">
        <v>41</v>
      </c>
      <c r="B2" s="118" t="s">
        <v>20</v>
      </c>
      <c r="C2" s="118" t="s">
        <v>122</v>
      </c>
      <c r="D2" s="118" t="s">
        <v>19</v>
      </c>
    </row>
    <row r="3" spans="1:4" ht="15" customHeight="1">
      <c r="A3" s="241" t="s">
        <v>29</v>
      </c>
      <c r="B3" s="242"/>
      <c r="C3" s="242"/>
      <c r="D3" s="243"/>
    </row>
    <row r="4" spans="1:4" ht="15" customHeight="1">
      <c r="A4" s="73" t="s">
        <v>217</v>
      </c>
      <c r="B4" s="97" t="s">
        <v>218</v>
      </c>
      <c r="C4" s="74">
        <v>1.05</v>
      </c>
      <c r="D4" s="74">
        <v>1.05</v>
      </c>
    </row>
    <row r="5" spans="1:4" ht="15" customHeight="1">
      <c r="A5" s="73" t="s">
        <v>294</v>
      </c>
      <c r="B5" s="97" t="s">
        <v>295</v>
      </c>
      <c r="C5" s="74">
        <v>0.78</v>
      </c>
      <c r="D5" s="74">
        <v>0.78</v>
      </c>
    </row>
    <row r="6" spans="1:4" ht="15" customHeight="1">
      <c r="A6" s="73" t="s">
        <v>219</v>
      </c>
      <c r="B6" s="97" t="s">
        <v>220</v>
      </c>
      <c r="C6" s="74">
        <v>0.75</v>
      </c>
      <c r="D6" s="74">
        <v>0.75</v>
      </c>
    </row>
    <row r="7" spans="1:4" ht="15" customHeight="1">
      <c r="A7" s="73" t="s">
        <v>266</v>
      </c>
      <c r="B7" s="97" t="s">
        <v>267</v>
      </c>
      <c r="C7" s="74">
        <v>0.26</v>
      </c>
      <c r="D7" s="74">
        <v>0.26</v>
      </c>
    </row>
    <row r="8" spans="1:4" ht="15" customHeight="1">
      <c r="A8" s="73" t="s">
        <v>296</v>
      </c>
      <c r="B8" s="97" t="s">
        <v>297</v>
      </c>
      <c r="C8" s="74">
        <v>0.31</v>
      </c>
      <c r="D8" s="74">
        <v>0.31</v>
      </c>
    </row>
    <row r="9" spans="1:4" ht="15" customHeight="1">
      <c r="A9" s="73" t="s">
        <v>105</v>
      </c>
      <c r="B9" s="97" t="s">
        <v>103</v>
      </c>
      <c r="C9" s="74">
        <v>0.2</v>
      </c>
      <c r="D9" s="74">
        <v>0.2</v>
      </c>
    </row>
    <row r="10" spans="1:4" ht="15" customHeight="1">
      <c r="A10" s="73" t="s">
        <v>123</v>
      </c>
      <c r="B10" s="97" t="s">
        <v>124</v>
      </c>
      <c r="C10" s="74">
        <v>0.41</v>
      </c>
      <c r="D10" s="74">
        <v>0.41</v>
      </c>
    </row>
    <row r="11" spans="1:4" ht="15" customHeight="1">
      <c r="A11" s="73" t="s">
        <v>280</v>
      </c>
      <c r="B11" s="97" t="s">
        <v>281</v>
      </c>
      <c r="C11" s="120">
        <v>2.2000000000000002</v>
      </c>
      <c r="D11" s="74">
        <v>2.2000000000000002</v>
      </c>
    </row>
    <row r="12" spans="1:4" ht="15" customHeight="1">
      <c r="A12" s="241" t="s">
        <v>125</v>
      </c>
      <c r="B12" s="242" t="s">
        <v>125</v>
      </c>
      <c r="C12" s="242"/>
      <c r="D12" s="243"/>
    </row>
    <row r="13" spans="1:4" ht="15" customHeight="1">
      <c r="A13" s="73" t="s">
        <v>302</v>
      </c>
      <c r="B13" s="97" t="s">
        <v>303</v>
      </c>
      <c r="C13" s="74">
        <v>0.85</v>
      </c>
      <c r="D13" s="74">
        <v>0.89</v>
      </c>
    </row>
    <row r="14" spans="1:4" ht="15" customHeight="1">
      <c r="A14" s="73" t="s">
        <v>206</v>
      </c>
      <c r="B14" s="97" t="s">
        <v>205</v>
      </c>
      <c r="C14" s="74">
        <v>0.75</v>
      </c>
      <c r="D14" s="74">
        <v>0.75</v>
      </c>
    </row>
    <row r="15" spans="1:4" ht="15" customHeight="1">
      <c r="A15" s="73" t="s">
        <v>264</v>
      </c>
      <c r="B15" s="97" t="s">
        <v>265</v>
      </c>
      <c r="C15" s="74">
        <v>0.57999999999999996</v>
      </c>
      <c r="D15" s="74">
        <v>0.57999999999999996</v>
      </c>
    </row>
    <row r="16" spans="1:4" ht="15" customHeight="1">
      <c r="A16" s="235" t="s">
        <v>107</v>
      </c>
      <c r="B16" s="236"/>
      <c r="C16" s="236"/>
      <c r="D16" s="237"/>
    </row>
    <row r="17" spans="1:4" ht="15" customHeight="1">
      <c r="A17" s="73" t="s">
        <v>127</v>
      </c>
      <c r="B17" s="97" t="s">
        <v>126</v>
      </c>
      <c r="C17" s="103">
        <v>7.1</v>
      </c>
      <c r="D17" s="103">
        <v>7.1</v>
      </c>
    </row>
    <row r="18" spans="1:4" ht="15" customHeight="1">
      <c r="A18" s="73" t="s">
        <v>314</v>
      </c>
      <c r="B18" s="97" t="s">
        <v>315</v>
      </c>
      <c r="C18" s="103">
        <v>0.9</v>
      </c>
      <c r="D18" s="103">
        <v>0.9</v>
      </c>
    </row>
    <row r="19" spans="1:4" ht="15" customHeight="1">
      <c r="A19" s="73" t="s">
        <v>288</v>
      </c>
      <c r="B19" s="97" t="s">
        <v>289</v>
      </c>
      <c r="C19" s="74">
        <v>0.7</v>
      </c>
      <c r="D19" s="103">
        <v>0.7</v>
      </c>
    </row>
    <row r="20" spans="1:4" ht="15" customHeight="1">
      <c r="A20" s="73" t="s">
        <v>300</v>
      </c>
      <c r="B20" s="97" t="s">
        <v>301</v>
      </c>
      <c r="C20" s="74">
        <v>4.3600000000000003</v>
      </c>
      <c r="D20" s="129">
        <v>4.4800000000000004</v>
      </c>
    </row>
    <row r="21" spans="1:4" ht="15" customHeight="1">
      <c r="A21" s="235" t="s">
        <v>108</v>
      </c>
      <c r="B21" s="236"/>
      <c r="C21" s="236"/>
      <c r="D21" s="237"/>
    </row>
    <row r="22" spans="1:4" ht="15" customHeight="1">
      <c r="A22" s="73" t="s">
        <v>130</v>
      </c>
      <c r="B22" s="97" t="s">
        <v>131</v>
      </c>
      <c r="C22" s="103">
        <v>1.19</v>
      </c>
      <c r="D22" s="103">
        <v>1.19</v>
      </c>
    </row>
    <row r="23" spans="1:4" ht="15" customHeight="1">
      <c r="A23" s="73" t="s">
        <v>128</v>
      </c>
      <c r="B23" s="97" t="s">
        <v>129</v>
      </c>
      <c r="C23" s="103">
        <v>4.29</v>
      </c>
      <c r="D23" s="103">
        <v>4.29</v>
      </c>
    </row>
    <row r="24" spans="1:4" ht="15" customHeight="1">
      <c r="A24" s="241" t="s">
        <v>31</v>
      </c>
      <c r="B24" s="242"/>
      <c r="C24" s="242"/>
      <c r="D24" s="243"/>
    </row>
    <row r="25" spans="1:4" ht="15" customHeight="1">
      <c r="A25" s="73" t="s">
        <v>189</v>
      </c>
      <c r="B25" s="97" t="s">
        <v>190</v>
      </c>
      <c r="C25" s="103">
        <v>7.3</v>
      </c>
      <c r="D25" s="103">
        <v>7.3</v>
      </c>
    </row>
    <row r="26" spans="1:4" ht="15" customHeight="1">
      <c r="A26" s="241" t="s">
        <v>109</v>
      </c>
      <c r="B26" s="242"/>
      <c r="C26" s="242"/>
      <c r="D26" s="243"/>
    </row>
    <row r="27" spans="1:4" ht="15" customHeight="1">
      <c r="A27" s="73" t="s">
        <v>306</v>
      </c>
      <c r="B27" s="97" t="s">
        <v>307</v>
      </c>
      <c r="C27" s="103">
        <v>2.74</v>
      </c>
      <c r="D27" s="103">
        <v>2.74</v>
      </c>
    </row>
    <row r="28" spans="1:4" ht="15" customHeight="1">
      <c r="A28" s="73" t="s">
        <v>165</v>
      </c>
      <c r="B28" s="97" t="s">
        <v>164</v>
      </c>
      <c r="C28" s="74">
        <v>7.45</v>
      </c>
      <c r="D28" s="103">
        <v>7.45</v>
      </c>
    </row>
    <row r="29" spans="1:4" ht="12.95" customHeight="1">
      <c r="A29" s="238"/>
      <c r="B29" s="239"/>
      <c r="C29" s="239"/>
      <c r="D29" s="240"/>
    </row>
    <row r="30" spans="1:4" ht="24.75" customHeight="1">
      <c r="A30" s="118" t="s">
        <v>41</v>
      </c>
      <c r="B30" s="118" t="s">
        <v>20</v>
      </c>
      <c r="C30" s="118" t="s">
        <v>122</v>
      </c>
      <c r="D30" s="118" t="s">
        <v>19</v>
      </c>
    </row>
    <row r="31" spans="1:4" ht="15" customHeight="1">
      <c r="A31" s="235" t="s">
        <v>29</v>
      </c>
      <c r="B31" s="236"/>
      <c r="C31" s="236"/>
      <c r="D31" s="237"/>
    </row>
    <row r="32" spans="1:4" ht="15" customHeight="1">
      <c r="A32" s="73" t="s">
        <v>246</v>
      </c>
      <c r="B32" s="97" t="s">
        <v>247</v>
      </c>
      <c r="C32" s="74">
        <v>0.09</v>
      </c>
      <c r="D32" s="74">
        <v>0.09</v>
      </c>
    </row>
    <row r="33" spans="1:4" ht="15" customHeight="1">
      <c r="A33" s="73" t="s">
        <v>272</v>
      </c>
      <c r="B33" s="97" t="s">
        <v>271</v>
      </c>
      <c r="C33" s="119">
        <v>0.24</v>
      </c>
      <c r="D33" s="119">
        <v>0.24</v>
      </c>
    </row>
    <row r="34" spans="1:4" ht="15" customHeight="1">
      <c r="A34" s="73" t="s">
        <v>278</v>
      </c>
      <c r="B34" s="97" t="s">
        <v>279</v>
      </c>
      <c r="C34" s="74">
        <v>0.15</v>
      </c>
      <c r="D34" s="119">
        <v>0.15</v>
      </c>
    </row>
    <row r="35" spans="1:4" ht="15" customHeight="1">
      <c r="A35" s="73" t="s">
        <v>170</v>
      </c>
      <c r="B35" s="97" t="s">
        <v>171</v>
      </c>
      <c r="C35" s="74">
        <v>0.85</v>
      </c>
      <c r="D35" s="74">
        <v>0.85</v>
      </c>
    </row>
    <row r="36" spans="1:4" ht="15" customHeight="1">
      <c r="A36" s="73" t="s">
        <v>254</v>
      </c>
      <c r="B36" s="97" t="s">
        <v>255</v>
      </c>
      <c r="C36" s="74">
        <v>1</v>
      </c>
      <c r="D36" s="74">
        <v>1</v>
      </c>
    </row>
    <row r="37" spans="1:4" ht="15" customHeight="1">
      <c r="A37" s="121" t="s">
        <v>304</v>
      </c>
      <c r="B37" s="122" t="s">
        <v>305</v>
      </c>
      <c r="C37" s="103">
        <v>1</v>
      </c>
      <c r="D37" s="103">
        <v>1</v>
      </c>
    </row>
    <row r="38" spans="1:4" ht="15" customHeight="1">
      <c r="A38" s="121" t="s">
        <v>282</v>
      </c>
      <c r="B38" s="122" t="s">
        <v>283</v>
      </c>
      <c r="C38" s="103">
        <v>0.11</v>
      </c>
      <c r="D38" s="103">
        <v>0.11</v>
      </c>
    </row>
    <row r="39" spans="1:4" ht="15" customHeight="1">
      <c r="A39" s="73" t="s">
        <v>211</v>
      </c>
      <c r="B39" s="108" t="s">
        <v>210</v>
      </c>
      <c r="C39" s="123">
        <v>1</v>
      </c>
      <c r="D39" s="74">
        <v>1</v>
      </c>
    </row>
    <row r="40" spans="1:4" ht="15" customHeight="1">
      <c r="A40" s="73" t="s">
        <v>179</v>
      </c>
      <c r="B40" s="97" t="s">
        <v>178</v>
      </c>
      <c r="C40" s="123">
        <v>1</v>
      </c>
      <c r="D40" s="74">
        <v>1</v>
      </c>
    </row>
    <row r="41" spans="1:4" ht="15" customHeight="1">
      <c r="A41" s="73" t="s">
        <v>136</v>
      </c>
      <c r="B41" s="97" t="s">
        <v>137</v>
      </c>
      <c r="C41" s="123">
        <v>0.94</v>
      </c>
      <c r="D41" s="123">
        <v>0.94</v>
      </c>
    </row>
    <row r="42" spans="1:4" ht="15" customHeight="1">
      <c r="A42" s="73" t="s">
        <v>140</v>
      </c>
      <c r="B42" s="97" t="s">
        <v>141</v>
      </c>
      <c r="C42" s="123">
        <v>0.24</v>
      </c>
      <c r="D42" s="123">
        <v>0.24</v>
      </c>
    </row>
    <row r="43" spans="1:4" ht="27" customHeight="1">
      <c r="A43" s="191" t="s">
        <v>318</v>
      </c>
      <c r="B43" s="191"/>
      <c r="C43" s="191"/>
      <c r="D43" s="191"/>
    </row>
    <row r="44" spans="1:4" ht="26.25" customHeight="1">
      <c r="A44" s="118" t="s">
        <v>41</v>
      </c>
      <c r="B44" s="118" t="s">
        <v>20</v>
      </c>
      <c r="C44" s="118" t="s">
        <v>122</v>
      </c>
      <c r="D44" s="118" t="s">
        <v>19</v>
      </c>
    </row>
    <row r="45" spans="1:4" ht="15" customHeight="1">
      <c r="A45" s="73" t="s">
        <v>142</v>
      </c>
      <c r="B45" s="97" t="s">
        <v>143</v>
      </c>
      <c r="C45" s="123">
        <v>1</v>
      </c>
      <c r="D45" s="123">
        <v>1</v>
      </c>
    </row>
    <row r="46" spans="1:4" ht="15" customHeight="1">
      <c r="A46" s="73" t="s">
        <v>195</v>
      </c>
      <c r="B46" s="97" t="s">
        <v>196</v>
      </c>
      <c r="C46" s="123">
        <v>1</v>
      </c>
      <c r="D46" s="123">
        <v>1</v>
      </c>
    </row>
    <row r="47" spans="1:4" ht="15" customHeight="1">
      <c r="A47" s="73" t="s">
        <v>223</v>
      </c>
      <c r="B47" s="108" t="s">
        <v>224</v>
      </c>
      <c r="C47" s="123">
        <v>1</v>
      </c>
      <c r="D47" s="123">
        <v>1</v>
      </c>
    </row>
    <row r="48" spans="1:4" ht="15" customHeight="1">
      <c r="A48" s="73" t="s">
        <v>134</v>
      </c>
      <c r="B48" s="97" t="s">
        <v>135</v>
      </c>
      <c r="C48" s="74">
        <v>0.57999999999999996</v>
      </c>
      <c r="D48" s="74">
        <v>0.57999999999999996</v>
      </c>
    </row>
    <row r="49" spans="1:4" ht="15" customHeight="1">
      <c r="A49" s="73" t="s">
        <v>138</v>
      </c>
      <c r="B49" s="97" t="s">
        <v>139</v>
      </c>
      <c r="C49" s="74">
        <v>1</v>
      </c>
      <c r="D49" s="74">
        <v>1</v>
      </c>
    </row>
    <row r="50" spans="1:4" ht="15" customHeight="1">
      <c r="A50" s="241" t="s">
        <v>125</v>
      </c>
      <c r="B50" s="242" t="s">
        <v>125</v>
      </c>
      <c r="C50" s="242"/>
      <c r="D50" s="243"/>
    </row>
    <row r="51" spans="1:4" ht="15" customHeight="1">
      <c r="A51" s="73" t="s">
        <v>284</v>
      </c>
      <c r="B51" s="97" t="s">
        <v>285</v>
      </c>
      <c r="C51" s="74">
        <v>0.76</v>
      </c>
      <c r="D51" s="74">
        <v>0.76</v>
      </c>
    </row>
    <row r="52" spans="1:4" ht="15" customHeight="1">
      <c r="A52" s="73" t="s">
        <v>268</v>
      </c>
      <c r="B52" s="97" t="s">
        <v>269</v>
      </c>
      <c r="C52" s="103">
        <v>0.69</v>
      </c>
      <c r="D52" s="103">
        <v>0.69</v>
      </c>
    </row>
    <row r="53" spans="1:4" ht="15" customHeight="1">
      <c r="A53" s="235" t="s">
        <v>277</v>
      </c>
      <c r="B53" s="236"/>
      <c r="C53" s="236"/>
      <c r="D53" s="237"/>
    </row>
    <row r="54" spans="1:4" ht="15" customHeight="1">
      <c r="A54" s="73" t="s">
        <v>276</v>
      </c>
      <c r="B54" s="97" t="s">
        <v>275</v>
      </c>
      <c r="C54" s="124">
        <v>1.2</v>
      </c>
      <c r="D54" s="103">
        <v>1.2</v>
      </c>
    </row>
    <row r="55" spans="1:4" ht="15" customHeight="1">
      <c r="A55" s="235" t="s">
        <v>108</v>
      </c>
      <c r="B55" s="236"/>
      <c r="C55" s="236"/>
      <c r="D55" s="237"/>
    </row>
    <row r="56" spans="1:4" ht="15" customHeight="1">
      <c r="A56" s="73" t="s">
        <v>144</v>
      </c>
      <c r="B56" s="97" t="s">
        <v>145</v>
      </c>
      <c r="C56" s="74">
        <v>2.93</v>
      </c>
      <c r="D56" s="74">
        <v>2.93</v>
      </c>
    </row>
    <row r="57" spans="1:4" ht="15" customHeight="1">
      <c r="A57" s="125" t="s">
        <v>240</v>
      </c>
      <c r="B57" s="126" t="s">
        <v>241</v>
      </c>
      <c r="C57" s="123">
        <v>100</v>
      </c>
      <c r="D57" s="74">
        <v>100</v>
      </c>
    </row>
    <row r="58" spans="1:4" ht="15" customHeight="1">
      <c r="A58" s="235" t="s">
        <v>107</v>
      </c>
      <c r="B58" s="236"/>
      <c r="C58" s="236"/>
      <c r="D58" s="237"/>
    </row>
    <row r="59" spans="1:4" ht="15" customHeight="1">
      <c r="A59" s="73" t="s">
        <v>33</v>
      </c>
      <c r="B59" s="108" t="s">
        <v>34</v>
      </c>
      <c r="C59" s="103">
        <v>1.56</v>
      </c>
      <c r="D59" s="103">
        <v>1.56</v>
      </c>
    </row>
    <row r="60" spans="1:4" ht="15" customHeight="1">
      <c r="A60" s="73" t="s">
        <v>213</v>
      </c>
      <c r="B60" s="108" t="s">
        <v>214</v>
      </c>
      <c r="C60" s="103">
        <v>1</v>
      </c>
      <c r="D60" s="103">
        <v>1</v>
      </c>
    </row>
    <row r="61" spans="1:4" ht="15" customHeight="1">
      <c r="A61" s="241" t="s">
        <v>109</v>
      </c>
      <c r="B61" s="242"/>
      <c r="C61" s="242"/>
      <c r="D61" s="243"/>
    </row>
    <row r="62" spans="1:4" ht="15" customHeight="1">
      <c r="A62" s="73" t="s">
        <v>146</v>
      </c>
      <c r="B62" s="108" t="s">
        <v>147</v>
      </c>
      <c r="C62" s="103" t="s">
        <v>148</v>
      </c>
      <c r="D62" s="103" t="s">
        <v>148</v>
      </c>
    </row>
  </sheetData>
  <mergeCells count="15">
    <mergeCell ref="A26:D26"/>
    <mergeCell ref="A61:D61"/>
    <mergeCell ref="A55:D55"/>
    <mergeCell ref="A1:D1"/>
    <mergeCell ref="A3:D3"/>
    <mergeCell ref="A24:D24"/>
    <mergeCell ref="A16:D16"/>
    <mergeCell ref="A12:D12"/>
    <mergeCell ref="A21:D21"/>
    <mergeCell ref="A31:D31"/>
    <mergeCell ref="A29:D29"/>
    <mergeCell ref="A58:D58"/>
    <mergeCell ref="A50:D50"/>
    <mergeCell ref="A43:D43"/>
    <mergeCell ref="A53:D53"/>
  </mergeCells>
  <pageMargins left="0.23622047244094499" right="0.23622047244094499" top="0.74803149606299202" bottom="2.4980314959999999" header="0.31496062992126" footer="0.31496062992126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7"/>
  <sheetViews>
    <sheetView zoomScale="120" zoomScaleNormal="120" workbookViewId="0">
      <selection activeCell="O17" sqref="O17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2:9" ht="22.5">
      <c r="B1" s="268" t="s">
        <v>0</v>
      </c>
      <c r="C1" s="269"/>
      <c r="D1" s="270"/>
      <c r="E1" s="7"/>
      <c r="F1" s="14"/>
      <c r="G1" s="14"/>
      <c r="H1" s="14"/>
      <c r="I1" s="14"/>
    </row>
    <row r="2" spans="2:9" ht="16.5" customHeight="1">
      <c r="B2" s="271"/>
      <c r="C2" s="272"/>
      <c r="D2" s="273"/>
      <c r="E2" s="7"/>
      <c r="F2" s="14"/>
      <c r="G2" s="14"/>
      <c r="H2" s="14"/>
      <c r="I2" s="14"/>
    </row>
    <row r="3" spans="2:9" ht="22.5">
      <c r="B3" s="279" t="s">
        <v>317</v>
      </c>
      <c r="C3" s="280"/>
      <c r="D3" s="280"/>
      <c r="E3" s="280"/>
      <c r="F3" s="280"/>
      <c r="G3" s="280"/>
      <c r="H3" s="280"/>
      <c r="I3" s="281"/>
    </row>
    <row r="4" spans="2:9" s="36" customFormat="1" ht="21"/>
    <row r="5" spans="2:9" ht="24.75">
      <c r="B5" s="282" t="s">
        <v>319</v>
      </c>
      <c r="C5" s="283"/>
      <c r="D5" s="283"/>
      <c r="E5" s="283"/>
      <c r="F5" s="283"/>
      <c r="G5" s="283"/>
      <c r="H5" s="283"/>
      <c r="I5" s="284"/>
    </row>
    <row r="6" spans="2:9" ht="30">
      <c r="B6" s="26" t="s">
        <v>15</v>
      </c>
      <c r="C6" s="27" t="s">
        <v>20</v>
      </c>
      <c r="D6" s="27" t="s">
        <v>22</v>
      </c>
      <c r="E6" s="27" t="s">
        <v>23</v>
      </c>
      <c r="F6" s="27" t="s">
        <v>24</v>
      </c>
      <c r="G6" s="28" t="s">
        <v>28</v>
      </c>
      <c r="H6" s="28" t="s">
        <v>18</v>
      </c>
      <c r="I6" s="29" t="s">
        <v>7</v>
      </c>
    </row>
    <row r="7" spans="2:9" ht="22.5">
      <c r="B7" s="285" t="s">
        <v>29</v>
      </c>
      <c r="C7" s="286"/>
      <c r="D7" s="286"/>
      <c r="E7" s="286"/>
      <c r="F7" s="286"/>
      <c r="G7" s="286"/>
      <c r="H7" s="286"/>
      <c r="I7" s="287"/>
    </row>
    <row r="8" spans="2:9" ht="22.5">
      <c r="B8" s="30" t="s">
        <v>44</v>
      </c>
      <c r="C8" s="31" t="s">
        <v>45</v>
      </c>
      <c r="D8" s="127">
        <v>0.11</v>
      </c>
      <c r="E8" s="127">
        <v>0.09</v>
      </c>
      <c r="F8" s="127">
        <v>0.1</v>
      </c>
      <c r="G8" s="33">
        <v>3</v>
      </c>
      <c r="H8" s="33">
        <v>20000000</v>
      </c>
      <c r="I8" s="33">
        <v>1909221.83</v>
      </c>
    </row>
    <row r="9" spans="2:9" ht="22.5">
      <c r="B9" s="32" t="s">
        <v>310</v>
      </c>
      <c r="C9" s="288"/>
      <c r="D9" s="289"/>
      <c r="E9" s="289"/>
      <c r="F9" s="290"/>
      <c r="G9" s="33">
        <f>G8</f>
        <v>3</v>
      </c>
      <c r="H9" s="33">
        <f t="shared" ref="H9:I9" si="0">H8</f>
        <v>20000000</v>
      </c>
      <c r="I9" s="33">
        <f t="shared" si="0"/>
        <v>1909221.83</v>
      </c>
    </row>
    <row r="10" spans="2:9" ht="22.5">
      <c r="B10" s="34" t="s">
        <v>311</v>
      </c>
      <c r="C10" s="291"/>
      <c r="D10" s="292"/>
      <c r="E10" s="292"/>
      <c r="F10" s="293"/>
      <c r="G10" s="35">
        <f>SUM(G9)</f>
        <v>3</v>
      </c>
      <c r="H10" s="35">
        <f>SUM(H9)</f>
        <v>20000000</v>
      </c>
      <c r="I10" s="35">
        <f>SUM(I9)</f>
        <v>1909221.83</v>
      </c>
    </row>
    <row r="11" spans="2:9" s="7" customFormat="1" ht="11.25" customHeight="1"/>
    <row r="12" spans="2:9" ht="17.25" customHeight="1">
      <c r="B12" s="277" t="s">
        <v>191</v>
      </c>
      <c r="C12" s="278"/>
      <c r="D12" s="278"/>
      <c r="E12" s="278"/>
      <c r="F12" s="278"/>
      <c r="G12" s="278"/>
      <c r="H12" s="278"/>
      <c r="I12" s="278"/>
    </row>
    <row r="13" spans="2:9" ht="15" customHeight="1">
      <c r="B13" s="274" t="s">
        <v>15</v>
      </c>
      <c r="C13" s="275"/>
      <c r="D13" s="276"/>
      <c r="E13" s="274" t="s">
        <v>20</v>
      </c>
      <c r="F13" s="276"/>
      <c r="G13" s="274" t="s">
        <v>46</v>
      </c>
      <c r="H13" s="275"/>
      <c r="I13" s="276"/>
    </row>
    <row r="14" spans="2:9" ht="15" customHeight="1">
      <c r="B14" s="200" t="s">
        <v>29</v>
      </c>
      <c r="C14" s="201"/>
      <c r="D14" s="201"/>
      <c r="E14" s="201"/>
      <c r="F14" s="201"/>
      <c r="G14" s="201"/>
      <c r="H14" s="201"/>
      <c r="I14" s="202"/>
    </row>
    <row r="15" spans="2:9" ht="15" customHeight="1">
      <c r="B15" s="253" t="s">
        <v>260</v>
      </c>
      <c r="C15" s="254"/>
      <c r="D15" s="255"/>
      <c r="E15" s="250" t="s">
        <v>261</v>
      </c>
      <c r="F15" s="252"/>
      <c r="G15" s="250" t="s">
        <v>90</v>
      </c>
      <c r="H15" s="251"/>
      <c r="I15" s="252"/>
    </row>
    <row r="16" spans="2:9" ht="15" customHeight="1">
      <c r="B16" s="253" t="s">
        <v>88</v>
      </c>
      <c r="C16" s="254"/>
      <c r="D16" s="255"/>
      <c r="E16" s="250" t="s">
        <v>89</v>
      </c>
      <c r="F16" s="252"/>
      <c r="G16" s="250" t="s">
        <v>90</v>
      </c>
      <c r="H16" s="251"/>
      <c r="I16" s="252"/>
    </row>
    <row r="17" spans="2:9" ht="15" customHeight="1">
      <c r="B17" s="256" t="s">
        <v>92</v>
      </c>
      <c r="C17" s="257"/>
      <c r="D17" s="257"/>
      <c r="E17" s="257"/>
      <c r="F17" s="257"/>
      <c r="G17" s="257"/>
      <c r="H17" s="257"/>
      <c r="I17" s="258"/>
    </row>
    <row r="18" spans="2:9" ht="15" customHeight="1">
      <c r="B18" s="244" t="s">
        <v>166</v>
      </c>
      <c r="C18" s="245"/>
      <c r="D18" s="246"/>
      <c r="E18" s="247" t="s">
        <v>167</v>
      </c>
      <c r="F18" s="248"/>
      <c r="G18" s="247">
        <v>10</v>
      </c>
      <c r="H18" s="249"/>
      <c r="I18" s="248"/>
    </row>
    <row r="19" spans="2:9" ht="15" customHeight="1">
      <c r="B19" s="244" t="s">
        <v>168</v>
      </c>
      <c r="C19" s="245"/>
      <c r="D19" s="246"/>
      <c r="E19" s="247" t="s">
        <v>169</v>
      </c>
      <c r="F19" s="248" t="s">
        <v>169</v>
      </c>
      <c r="G19" s="247">
        <v>9.5</v>
      </c>
      <c r="H19" s="249"/>
      <c r="I19" s="248"/>
    </row>
    <row r="20" spans="2:9" ht="15" customHeight="1">
      <c r="B20" s="259" t="s">
        <v>182</v>
      </c>
      <c r="C20" s="260"/>
      <c r="D20" s="261"/>
      <c r="E20" s="262" t="s">
        <v>183</v>
      </c>
      <c r="F20" s="263"/>
      <c r="G20" s="262">
        <v>1</v>
      </c>
      <c r="H20" s="264"/>
      <c r="I20" s="263"/>
    </row>
    <row r="21" spans="2:9" ht="15" customHeight="1">
      <c r="B21" s="259" t="s">
        <v>215</v>
      </c>
      <c r="C21" s="260"/>
      <c r="D21" s="261"/>
      <c r="E21" s="262" t="s">
        <v>216</v>
      </c>
      <c r="F21" s="263"/>
      <c r="G21" s="262" t="s">
        <v>90</v>
      </c>
      <c r="H21" s="264"/>
      <c r="I21" s="263"/>
    </row>
    <row r="22" spans="2:9" ht="15" customHeight="1">
      <c r="B22" s="259" t="s">
        <v>159</v>
      </c>
      <c r="C22" s="260"/>
      <c r="D22" s="261"/>
      <c r="E22" s="262" t="s">
        <v>158</v>
      </c>
      <c r="F22" s="263"/>
      <c r="G22" s="262" t="s">
        <v>90</v>
      </c>
      <c r="H22" s="264"/>
      <c r="I22" s="263"/>
    </row>
    <row r="23" spans="2:9" ht="15" customHeight="1">
      <c r="B23" s="265" t="s">
        <v>125</v>
      </c>
      <c r="C23" s="266"/>
      <c r="D23" s="266"/>
      <c r="E23" s="266"/>
      <c r="F23" s="266"/>
      <c r="G23" s="266"/>
      <c r="H23" s="266"/>
      <c r="I23" s="267"/>
    </row>
    <row r="24" spans="2:9" ht="15" customHeight="1">
      <c r="B24" s="259" t="s">
        <v>229</v>
      </c>
      <c r="C24" s="260"/>
      <c r="D24" s="261"/>
      <c r="E24" s="262" t="s">
        <v>230</v>
      </c>
      <c r="F24" s="263"/>
      <c r="G24" s="262">
        <v>1</v>
      </c>
      <c r="H24" s="264"/>
      <c r="I24" s="263"/>
    </row>
    <row r="25" spans="2:9" ht="15" customHeight="1">
      <c r="B25" s="259" t="s">
        <v>175</v>
      </c>
      <c r="C25" s="260"/>
      <c r="D25" s="261"/>
      <c r="E25" s="262" t="s">
        <v>174</v>
      </c>
      <c r="F25" s="263"/>
      <c r="G25" s="262" t="s">
        <v>90</v>
      </c>
      <c r="H25" s="264"/>
      <c r="I25" s="263"/>
    </row>
    <row r="26" spans="2:9" ht="25.5" customHeight="1"/>
    <row r="27" spans="2:9" ht="22.5"/>
  </sheetData>
  <mergeCells count="40">
    <mergeCell ref="B1:D2"/>
    <mergeCell ref="B13:D13"/>
    <mergeCell ref="E13:F13"/>
    <mergeCell ref="G13:I13"/>
    <mergeCell ref="B12:I12"/>
    <mergeCell ref="B3:I3"/>
    <mergeCell ref="B5:I5"/>
    <mergeCell ref="B7:I7"/>
    <mergeCell ref="C9:F9"/>
    <mergeCell ref="C10:F10"/>
    <mergeCell ref="B21:D21"/>
    <mergeCell ref="E21:F21"/>
    <mergeCell ref="G21:I21"/>
    <mergeCell ref="B23:I23"/>
    <mergeCell ref="B25:D25"/>
    <mergeCell ref="E25:F25"/>
    <mergeCell ref="G25:I25"/>
    <mergeCell ref="B22:D22"/>
    <mergeCell ref="E22:F22"/>
    <mergeCell ref="G22:I22"/>
    <mergeCell ref="B24:D24"/>
    <mergeCell ref="E24:F24"/>
    <mergeCell ref="G24:I24"/>
    <mergeCell ref="B19:D19"/>
    <mergeCell ref="G19:I19"/>
    <mergeCell ref="E19:F19"/>
    <mergeCell ref="B20:D20"/>
    <mergeCell ref="E20:F20"/>
    <mergeCell ref="G20:I20"/>
    <mergeCell ref="B18:D18"/>
    <mergeCell ref="E18:F18"/>
    <mergeCell ref="G18:I18"/>
    <mergeCell ref="G15:I15"/>
    <mergeCell ref="B14:I14"/>
    <mergeCell ref="B15:D15"/>
    <mergeCell ref="E15:F15"/>
    <mergeCell ref="B17:I17"/>
    <mergeCell ref="B16:D16"/>
    <mergeCell ref="E16:F16"/>
    <mergeCell ref="G16:I16"/>
  </mergeCells>
  <pageMargins left="0.70866141732283505" right="0.70866141732283505" top="0.74803149606299202" bottom="0" header="0.31496062992126" footer="0.31496062992126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13"/>
  <sheetViews>
    <sheetView zoomScale="120" zoomScaleNormal="120" workbookViewId="0">
      <selection activeCell="D12" sqref="D12"/>
    </sheetView>
  </sheetViews>
  <sheetFormatPr defaultRowHeight="22.5" customHeight="1"/>
  <cols>
    <col min="1" max="1" width="3" style="132" customWidth="1"/>
    <col min="2" max="2" width="35.140625" style="132" customWidth="1"/>
    <col min="3" max="3" width="8.7109375" style="134" customWidth="1"/>
    <col min="4" max="4" width="22.140625" style="140" customWidth="1"/>
    <col min="5" max="5" width="19.28515625" style="141" customWidth="1"/>
    <col min="6" max="6" width="17.7109375" style="141" customWidth="1"/>
    <col min="7" max="7" width="10.85546875" style="132" bestFit="1" customWidth="1"/>
    <col min="8" max="8" width="9.85546875" style="132" bestFit="1" customWidth="1"/>
    <col min="9" max="9" width="11.85546875" style="132" bestFit="1" customWidth="1"/>
    <col min="10" max="256" width="9.140625" style="132"/>
    <col min="257" max="257" width="3" style="132" customWidth="1"/>
    <col min="258" max="258" width="35.140625" style="132" customWidth="1"/>
    <col min="259" max="259" width="8.7109375" style="132" customWidth="1"/>
    <col min="260" max="260" width="22.140625" style="132" customWidth="1"/>
    <col min="261" max="261" width="19.28515625" style="132" customWidth="1"/>
    <col min="262" max="262" width="17.7109375" style="132" customWidth="1"/>
    <col min="263" max="263" width="10.85546875" style="132" bestFit="1" customWidth="1"/>
    <col min="264" max="264" width="9.85546875" style="132" bestFit="1" customWidth="1"/>
    <col min="265" max="265" width="11.85546875" style="132" bestFit="1" customWidth="1"/>
    <col min="266" max="512" width="9.140625" style="132"/>
    <col min="513" max="513" width="3" style="132" customWidth="1"/>
    <col min="514" max="514" width="35.140625" style="132" customWidth="1"/>
    <col min="515" max="515" width="8.7109375" style="132" customWidth="1"/>
    <col min="516" max="516" width="22.140625" style="132" customWidth="1"/>
    <col min="517" max="517" width="19.28515625" style="132" customWidth="1"/>
    <col min="518" max="518" width="17.7109375" style="132" customWidth="1"/>
    <col min="519" max="519" width="10.85546875" style="132" bestFit="1" customWidth="1"/>
    <col min="520" max="520" width="9.85546875" style="132" bestFit="1" customWidth="1"/>
    <col min="521" max="521" width="11.85546875" style="132" bestFit="1" customWidth="1"/>
    <col min="522" max="768" width="9.140625" style="132"/>
    <col min="769" max="769" width="3" style="132" customWidth="1"/>
    <col min="770" max="770" width="35.140625" style="132" customWidth="1"/>
    <col min="771" max="771" width="8.7109375" style="132" customWidth="1"/>
    <col min="772" max="772" width="22.140625" style="132" customWidth="1"/>
    <col min="773" max="773" width="19.28515625" style="132" customWidth="1"/>
    <col min="774" max="774" width="17.7109375" style="132" customWidth="1"/>
    <col min="775" max="775" width="10.85546875" style="132" bestFit="1" customWidth="1"/>
    <col min="776" max="776" width="9.85546875" style="132" bestFit="1" customWidth="1"/>
    <col min="777" max="777" width="11.85546875" style="132" bestFit="1" customWidth="1"/>
    <col min="778" max="1024" width="9.140625" style="132"/>
    <col min="1025" max="1025" width="3" style="132" customWidth="1"/>
    <col min="1026" max="1026" width="35.140625" style="132" customWidth="1"/>
    <col min="1027" max="1027" width="8.7109375" style="132" customWidth="1"/>
    <col min="1028" max="1028" width="22.140625" style="132" customWidth="1"/>
    <col min="1029" max="1029" width="19.28515625" style="132" customWidth="1"/>
    <col min="1030" max="1030" width="17.7109375" style="132" customWidth="1"/>
    <col min="1031" max="1031" width="10.85546875" style="132" bestFit="1" customWidth="1"/>
    <col min="1032" max="1032" width="9.85546875" style="132" bestFit="1" customWidth="1"/>
    <col min="1033" max="1033" width="11.85546875" style="132" bestFit="1" customWidth="1"/>
    <col min="1034" max="1280" width="9.140625" style="132"/>
    <col min="1281" max="1281" width="3" style="132" customWidth="1"/>
    <col min="1282" max="1282" width="35.140625" style="132" customWidth="1"/>
    <col min="1283" max="1283" width="8.7109375" style="132" customWidth="1"/>
    <col min="1284" max="1284" width="22.140625" style="132" customWidth="1"/>
    <col min="1285" max="1285" width="19.28515625" style="132" customWidth="1"/>
    <col min="1286" max="1286" width="17.7109375" style="132" customWidth="1"/>
    <col min="1287" max="1287" width="10.85546875" style="132" bestFit="1" customWidth="1"/>
    <col min="1288" max="1288" width="9.85546875" style="132" bestFit="1" customWidth="1"/>
    <col min="1289" max="1289" width="11.85546875" style="132" bestFit="1" customWidth="1"/>
    <col min="1290" max="1536" width="9.140625" style="132"/>
    <col min="1537" max="1537" width="3" style="132" customWidth="1"/>
    <col min="1538" max="1538" width="35.140625" style="132" customWidth="1"/>
    <col min="1539" max="1539" width="8.7109375" style="132" customWidth="1"/>
    <col min="1540" max="1540" width="22.140625" style="132" customWidth="1"/>
    <col min="1541" max="1541" width="19.28515625" style="132" customWidth="1"/>
    <col min="1542" max="1542" width="17.7109375" style="132" customWidth="1"/>
    <col min="1543" max="1543" width="10.85546875" style="132" bestFit="1" customWidth="1"/>
    <col min="1544" max="1544" width="9.85546875" style="132" bestFit="1" customWidth="1"/>
    <col min="1545" max="1545" width="11.85546875" style="132" bestFit="1" customWidth="1"/>
    <col min="1546" max="1792" width="9.140625" style="132"/>
    <col min="1793" max="1793" width="3" style="132" customWidth="1"/>
    <col min="1794" max="1794" width="35.140625" style="132" customWidth="1"/>
    <col min="1795" max="1795" width="8.7109375" style="132" customWidth="1"/>
    <col min="1796" max="1796" width="22.140625" style="132" customWidth="1"/>
    <col min="1797" max="1797" width="19.28515625" style="132" customWidth="1"/>
    <col min="1798" max="1798" width="17.7109375" style="132" customWidth="1"/>
    <col min="1799" max="1799" width="10.85546875" style="132" bestFit="1" customWidth="1"/>
    <col min="1800" max="1800" width="9.85546875" style="132" bestFit="1" customWidth="1"/>
    <col min="1801" max="1801" width="11.85546875" style="132" bestFit="1" customWidth="1"/>
    <col min="1802" max="2048" width="9.140625" style="132"/>
    <col min="2049" max="2049" width="3" style="132" customWidth="1"/>
    <col min="2050" max="2050" width="35.140625" style="132" customWidth="1"/>
    <col min="2051" max="2051" width="8.7109375" style="132" customWidth="1"/>
    <col min="2052" max="2052" width="22.140625" style="132" customWidth="1"/>
    <col min="2053" max="2053" width="19.28515625" style="132" customWidth="1"/>
    <col min="2054" max="2054" width="17.7109375" style="132" customWidth="1"/>
    <col min="2055" max="2055" width="10.85546875" style="132" bestFit="1" customWidth="1"/>
    <col min="2056" max="2056" width="9.85546875" style="132" bestFit="1" customWidth="1"/>
    <col min="2057" max="2057" width="11.85546875" style="132" bestFit="1" customWidth="1"/>
    <col min="2058" max="2304" width="9.140625" style="132"/>
    <col min="2305" max="2305" width="3" style="132" customWidth="1"/>
    <col min="2306" max="2306" width="35.140625" style="132" customWidth="1"/>
    <col min="2307" max="2307" width="8.7109375" style="132" customWidth="1"/>
    <col min="2308" max="2308" width="22.140625" style="132" customWidth="1"/>
    <col min="2309" max="2309" width="19.28515625" style="132" customWidth="1"/>
    <col min="2310" max="2310" width="17.7109375" style="132" customWidth="1"/>
    <col min="2311" max="2311" width="10.85546875" style="132" bestFit="1" customWidth="1"/>
    <col min="2312" max="2312" width="9.85546875" style="132" bestFit="1" customWidth="1"/>
    <col min="2313" max="2313" width="11.85546875" style="132" bestFit="1" customWidth="1"/>
    <col min="2314" max="2560" width="9.140625" style="132"/>
    <col min="2561" max="2561" width="3" style="132" customWidth="1"/>
    <col min="2562" max="2562" width="35.140625" style="132" customWidth="1"/>
    <col min="2563" max="2563" width="8.7109375" style="132" customWidth="1"/>
    <col min="2564" max="2564" width="22.140625" style="132" customWidth="1"/>
    <col min="2565" max="2565" width="19.28515625" style="132" customWidth="1"/>
    <col min="2566" max="2566" width="17.7109375" style="132" customWidth="1"/>
    <col min="2567" max="2567" width="10.85546875" style="132" bestFit="1" customWidth="1"/>
    <col min="2568" max="2568" width="9.85546875" style="132" bestFit="1" customWidth="1"/>
    <col min="2569" max="2569" width="11.85546875" style="132" bestFit="1" customWidth="1"/>
    <col min="2570" max="2816" width="9.140625" style="132"/>
    <col min="2817" max="2817" width="3" style="132" customWidth="1"/>
    <col min="2818" max="2818" width="35.140625" style="132" customWidth="1"/>
    <col min="2819" max="2819" width="8.7109375" style="132" customWidth="1"/>
    <col min="2820" max="2820" width="22.140625" style="132" customWidth="1"/>
    <col min="2821" max="2821" width="19.28515625" style="132" customWidth="1"/>
    <col min="2822" max="2822" width="17.7109375" style="132" customWidth="1"/>
    <col min="2823" max="2823" width="10.85546875" style="132" bestFit="1" customWidth="1"/>
    <col min="2824" max="2824" width="9.85546875" style="132" bestFit="1" customWidth="1"/>
    <col min="2825" max="2825" width="11.85546875" style="132" bestFit="1" customWidth="1"/>
    <col min="2826" max="3072" width="9.140625" style="132"/>
    <col min="3073" max="3073" width="3" style="132" customWidth="1"/>
    <col min="3074" max="3074" width="35.140625" style="132" customWidth="1"/>
    <col min="3075" max="3075" width="8.7109375" style="132" customWidth="1"/>
    <col min="3076" max="3076" width="22.140625" style="132" customWidth="1"/>
    <col min="3077" max="3077" width="19.28515625" style="132" customWidth="1"/>
    <col min="3078" max="3078" width="17.7109375" style="132" customWidth="1"/>
    <col min="3079" max="3079" width="10.85546875" style="132" bestFit="1" customWidth="1"/>
    <col min="3080" max="3080" width="9.85546875" style="132" bestFit="1" customWidth="1"/>
    <col min="3081" max="3081" width="11.85546875" style="132" bestFit="1" customWidth="1"/>
    <col min="3082" max="3328" width="9.140625" style="132"/>
    <col min="3329" max="3329" width="3" style="132" customWidth="1"/>
    <col min="3330" max="3330" width="35.140625" style="132" customWidth="1"/>
    <col min="3331" max="3331" width="8.7109375" style="132" customWidth="1"/>
    <col min="3332" max="3332" width="22.140625" style="132" customWidth="1"/>
    <col min="3333" max="3333" width="19.28515625" style="132" customWidth="1"/>
    <col min="3334" max="3334" width="17.7109375" style="132" customWidth="1"/>
    <col min="3335" max="3335" width="10.85546875" style="132" bestFit="1" customWidth="1"/>
    <col min="3336" max="3336" width="9.85546875" style="132" bestFit="1" customWidth="1"/>
    <col min="3337" max="3337" width="11.85546875" style="132" bestFit="1" customWidth="1"/>
    <col min="3338" max="3584" width="9.140625" style="132"/>
    <col min="3585" max="3585" width="3" style="132" customWidth="1"/>
    <col min="3586" max="3586" width="35.140625" style="132" customWidth="1"/>
    <col min="3587" max="3587" width="8.7109375" style="132" customWidth="1"/>
    <col min="3588" max="3588" width="22.140625" style="132" customWidth="1"/>
    <col min="3589" max="3589" width="19.28515625" style="132" customWidth="1"/>
    <col min="3590" max="3590" width="17.7109375" style="132" customWidth="1"/>
    <col min="3591" max="3591" width="10.85546875" style="132" bestFit="1" customWidth="1"/>
    <col min="3592" max="3592" width="9.85546875" style="132" bestFit="1" customWidth="1"/>
    <col min="3593" max="3593" width="11.85546875" style="132" bestFit="1" customWidth="1"/>
    <col min="3594" max="3840" width="9.140625" style="132"/>
    <col min="3841" max="3841" width="3" style="132" customWidth="1"/>
    <col min="3842" max="3842" width="35.140625" style="132" customWidth="1"/>
    <col min="3843" max="3843" width="8.7109375" style="132" customWidth="1"/>
    <col min="3844" max="3844" width="22.140625" style="132" customWidth="1"/>
    <col min="3845" max="3845" width="19.28515625" style="132" customWidth="1"/>
    <col min="3846" max="3846" width="17.7109375" style="132" customWidth="1"/>
    <col min="3847" max="3847" width="10.85546875" style="132" bestFit="1" customWidth="1"/>
    <col min="3848" max="3848" width="9.85546875" style="132" bestFit="1" customWidth="1"/>
    <col min="3849" max="3849" width="11.85546875" style="132" bestFit="1" customWidth="1"/>
    <col min="3850" max="4096" width="9.140625" style="132"/>
    <col min="4097" max="4097" width="3" style="132" customWidth="1"/>
    <col min="4098" max="4098" width="35.140625" style="132" customWidth="1"/>
    <col min="4099" max="4099" width="8.7109375" style="132" customWidth="1"/>
    <col min="4100" max="4100" width="22.140625" style="132" customWidth="1"/>
    <col min="4101" max="4101" width="19.28515625" style="132" customWidth="1"/>
    <col min="4102" max="4102" width="17.7109375" style="132" customWidth="1"/>
    <col min="4103" max="4103" width="10.85546875" style="132" bestFit="1" customWidth="1"/>
    <col min="4104" max="4104" width="9.85546875" style="132" bestFit="1" customWidth="1"/>
    <col min="4105" max="4105" width="11.85546875" style="132" bestFit="1" customWidth="1"/>
    <col min="4106" max="4352" width="9.140625" style="132"/>
    <col min="4353" max="4353" width="3" style="132" customWidth="1"/>
    <col min="4354" max="4354" width="35.140625" style="132" customWidth="1"/>
    <col min="4355" max="4355" width="8.7109375" style="132" customWidth="1"/>
    <col min="4356" max="4356" width="22.140625" style="132" customWidth="1"/>
    <col min="4357" max="4357" width="19.28515625" style="132" customWidth="1"/>
    <col min="4358" max="4358" width="17.7109375" style="132" customWidth="1"/>
    <col min="4359" max="4359" width="10.85546875" style="132" bestFit="1" customWidth="1"/>
    <col min="4360" max="4360" width="9.85546875" style="132" bestFit="1" customWidth="1"/>
    <col min="4361" max="4361" width="11.85546875" style="132" bestFit="1" customWidth="1"/>
    <col min="4362" max="4608" width="9.140625" style="132"/>
    <col min="4609" max="4609" width="3" style="132" customWidth="1"/>
    <col min="4610" max="4610" width="35.140625" style="132" customWidth="1"/>
    <col min="4611" max="4611" width="8.7109375" style="132" customWidth="1"/>
    <col min="4612" max="4612" width="22.140625" style="132" customWidth="1"/>
    <col min="4613" max="4613" width="19.28515625" style="132" customWidth="1"/>
    <col min="4614" max="4614" width="17.7109375" style="132" customWidth="1"/>
    <col min="4615" max="4615" width="10.85546875" style="132" bestFit="1" customWidth="1"/>
    <col min="4616" max="4616" width="9.85546875" style="132" bestFit="1" customWidth="1"/>
    <col min="4617" max="4617" width="11.85546875" style="132" bestFit="1" customWidth="1"/>
    <col min="4618" max="4864" width="9.140625" style="132"/>
    <col min="4865" max="4865" width="3" style="132" customWidth="1"/>
    <col min="4866" max="4866" width="35.140625" style="132" customWidth="1"/>
    <col min="4867" max="4867" width="8.7109375" style="132" customWidth="1"/>
    <col min="4868" max="4868" width="22.140625" style="132" customWidth="1"/>
    <col min="4869" max="4869" width="19.28515625" style="132" customWidth="1"/>
    <col min="4870" max="4870" width="17.7109375" style="132" customWidth="1"/>
    <col min="4871" max="4871" width="10.85546875" style="132" bestFit="1" customWidth="1"/>
    <col min="4872" max="4872" width="9.85546875" style="132" bestFit="1" customWidth="1"/>
    <col min="4873" max="4873" width="11.85546875" style="132" bestFit="1" customWidth="1"/>
    <col min="4874" max="5120" width="9.140625" style="132"/>
    <col min="5121" max="5121" width="3" style="132" customWidth="1"/>
    <col min="5122" max="5122" width="35.140625" style="132" customWidth="1"/>
    <col min="5123" max="5123" width="8.7109375" style="132" customWidth="1"/>
    <col min="5124" max="5124" width="22.140625" style="132" customWidth="1"/>
    <col min="5125" max="5125" width="19.28515625" style="132" customWidth="1"/>
    <col min="5126" max="5126" width="17.7109375" style="132" customWidth="1"/>
    <col min="5127" max="5127" width="10.85546875" style="132" bestFit="1" customWidth="1"/>
    <col min="5128" max="5128" width="9.85546875" style="132" bestFit="1" customWidth="1"/>
    <col min="5129" max="5129" width="11.85546875" style="132" bestFit="1" customWidth="1"/>
    <col min="5130" max="5376" width="9.140625" style="132"/>
    <col min="5377" max="5377" width="3" style="132" customWidth="1"/>
    <col min="5378" max="5378" width="35.140625" style="132" customWidth="1"/>
    <col min="5379" max="5379" width="8.7109375" style="132" customWidth="1"/>
    <col min="5380" max="5380" width="22.140625" style="132" customWidth="1"/>
    <col min="5381" max="5381" width="19.28515625" style="132" customWidth="1"/>
    <col min="5382" max="5382" width="17.7109375" style="132" customWidth="1"/>
    <col min="5383" max="5383" width="10.85546875" style="132" bestFit="1" customWidth="1"/>
    <col min="5384" max="5384" width="9.85546875" style="132" bestFit="1" customWidth="1"/>
    <col min="5385" max="5385" width="11.85546875" style="132" bestFit="1" customWidth="1"/>
    <col min="5386" max="5632" width="9.140625" style="132"/>
    <col min="5633" max="5633" width="3" style="132" customWidth="1"/>
    <col min="5634" max="5634" width="35.140625" style="132" customWidth="1"/>
    <col min="5635" max="5635" width="8.7109375" style="132" customWidth="1"/>
    <col min="5636" max="5636" width="22.140625" style="132" customWidth="1"/>
    <col min="5637" max="5637" width="19.28515625" style="132" customWidth="1"/>
    <col min="5638" max="5638" width="17.7109375" style="132" customWidth="1"/>
    <col min="5639" max="5639" width="10.85546875" style="132" bestFit="1" customWidth="1"/>
    <col min="5640" max="5640" width="9.85546875" style="132" bestFit="1" customWidth="1"/>
    <col min="5641" max="5641" width="11.85546875" style="132" bestFit="1" customWidth="1"/>
    <col min="5642" max="5888" width="9.140625" style="132"/>
    <col min="5889" max="5889" width="3" style="132" customWidth="1"/>
    <col min="5890" max="5890" width="35.140625" style="132" customWidth="1"/>
    <col min="5891" max="5891" width="8.7109375" style="132" customWidth="1"/>
    <col min="5892" max="5892" width="22.140625" style="132" customWidth="1"/>
    <col min="5893" max="5893" width="19.28515625" style="132" customWidth="1"/>
    <col min="5894" max="5894" width="17.7109375" style="132" customWidth="1"/>
    <col min="5895" max="5895" width="10.85546875" style="132" bestFit="1" customWidth="1"/>
    <col min="5896" max="5896" width="9.85546875" style="132" bestFit="1" customWidth="1"/>
    <col min="5897" max="5897" width="11.85546875" style="132" bestFit="1" customWidth="1"/>
    <col min="5898" max="6144" width="9.140625" style="132"/>
    <col min="6145" max="6145" width="3" style="132" customWidth="1"/>
    <col min="6146" max="6146" width="35.140625" style="132" customWidth="1"/>
    <col min="6147" max="6147" width="8.7109375" style="132" customWidth="1"/>
    <col min="6148" max="6148" width="22.140625" style="132" customWidth="1"/>
    <col min="6149" max="6149" width="19.28515625" style="132" customWidth="1"/>
    <col min="6150" max="6150" width="17.7109375" style="132" customWidth="1"/>
    <col min="6151" max="6151" width="10.85546875" style="132" bestFit="1" customWidth="1"/>
    <col min="6152" max="6152" width="9.85546875" style="132" bestFit="1" customWidth="1"/>
    <col min="6153" max="6153" width="11.85546875" style="132" bestFit="1" customWidth="1"/>
    <col min="6154" max="6400" width="9.140625" style="132"/>
    <col min="6401" max="6401" width="3" style="132" customWidth="1"/>
    <col min="6402" max="6402" width="35.140625" style="132" customWidth="1"/>
    <col min="6403" max="6403" width="8.7109375" style="132" customWidth="1"/>
    <col min="6404" max="6404" width="22.140625" style="132" customWidth="1"/>
    <col min="6405" max="6405" width="19.28515625" style="132" customWidth="1"/>
    <col min="6406" max="6406" width="17.7109375" style="132" customWidth="1"/>
    <col min="6407" max="6407" width="10.85546875" style="132" bestFit="1" customWidth="1"/>
    <col min="6408" max="6408" width="9.85546875" style="132" bestFit="1" customWidth="1"/>
    <col min="6409" max="6409" width="11.85546875" style="132" bestFit="1" customWidth="1"/>
    <col min="6410" max="6656" width="9.140625" style="132"/>
    <col min="6657" max="6657" width="3" style="132" customWidth="1"/>
    <col min="6658" max="6658" width="35.140625" style="132" customWidth="1"/>
    <col min="6659" max="6659" width="8.7109375" style="132" customWidth="1"/>
    <col min="6660" max="6660" width="22.140625" style="132" customWidth="1"/>
    <col min="6661" max="6661" width="19.28515625" style="132" customWidth="1"/>
    <col min="6662" max="6662" width="17.7109375" style="132" customWidth="1"/>
    <col min="6663" max="6663" width="10.85546875" style="132" bestFit="1" customWidth="1"/>
    <col min="6664" max="6664" width="9.85546875" style="132" bestFit="1" customWidth="1"/>
    <col min="6665" max="6665" width="11.85546875" style="132" bestFit="1" customWidth="1"/>
    <col min="6666" max="6912" width="9.140625" style="132"/>
    <col min="6913" max="6913" width="3" style="132" customWidth="1"/>
    <col min="6914" max="6914" width="35.140625" style="132" customWidth="1"/>
    <col min="6915" max="6915" width="8.7109375" style="132" customWidth="1"/>
    <col min="6916" max="6916" width="22.140625" style="132" customWidth="1"/>
    <col min="6917" max="6917" width="19.28515625" style="132" customWidth="1"/>
    <col min="6918" max="6918" width="17.7109375" style="132" customWidth="1"/>
    <col min="6919" max="6919" width="10.85546875" style="132" bestFit="1" customWidth="1"/>
    <col min="6920" max="6920" width="9.85546875" style="132" bestFit="1" customWidth="1"/>
    <col min="6921" max="6921" width="11.85546875" style="132" bestFit="1" customWidth="1"/>
    <col min="6922" max="7168" width="9.140625" style="132"/>
    <col min="7169" max="7169" width="3" style="132" customWidth="1"/>
    <col min="7170" max="7170" width="35.140625" style="132" customWidth="1"/>
    <col min="7171" max="7171" width="8.7109375" style="132" customWidth="1"/>
    <col min="7172" max="7172" width="22.140625" style="132" customWidth="1"/>
    <col min="7173" max="7173" width="19.28515625" style="132" customWidth="1"/>
    <col min="7174" max="7174" width="17.7109375" style="132" customWidth="1"/>
    <col min="7175" max="7175" width="10.85546875" style="132" bestFit="1" customWidth="1"/>
    <col min="7176" max="7176" width="9.85546875" style="132" bestFit="1" customWidth="1"/>
    <col min="7177" max="7177" width="11.85546875" style="132" bestFit="1" customWidth="1"/>
    <col min="7178" max="7424" width="9.140625" style="132"/>
    <col min="7425" max="7425" width="3" style="132" customWidth="1"/>
    <col min="7426" max="7426" width="35.140625" style="132" customWidth="1"/>
    <col min="7427" max="7427" width="8.7109375" style="132" customWidth="1"/>
    <col min="7428" max="7428" width="22.140625" style="132" customWidth="1"/>
    <col min="7429" max="7429" width="19.28515625" style="132" customWidth="1"/>
    <col min="7430" max="7430" width="17.7109375" style="132" customWidth="1"/>
    <col min="7431" max="7431" width="10.85546875" style="132" bestFit="1" customWidth="1"/>
    <col min="7432" max="7432" width="9.85546875" style="132" bestFit="1" customWidth="1"/>
    <col min="7433" max="7433" width="11.85546875" style="132" bestFit="1" customWidth="1"/>
    <col min="7434" max="7680" width="9.140625" style="132"/>
    <col min="7681" max="7681" width="3" style="132" customWidth="1"/>
    <col min="7682" max="7682" width="35.140625" style="132" customWidth="1"/>
    <col min="7683" max="7683" width="8.7109375" style="132" customWidth="1"/>
    <col min="7684" max="7684" width="22.140625" style="132" customWidth="1"/>
    <col min="7685" max="7685" width="19.28515625" style="132" customWidth="1"/>
    <col min="7686" max="7686" width="17.7109375" style="132" customWidth="1"/>
    <col min="7687" max="7687" width="10.85546875" style="132" bestFit="1" customWidth="1"/>
    <col min="7688" max="7688" width="9.85546875" style="132" bestFit="1" customWidth="1"/>
    <col min="7689" max="7689" width="11.85546875" style="132" bestFit="1" customWidth="1"/>
    <col min="7690" max="7936" width="9.140625" style="132"/>
    <col min="7937" max="7937" width="3" style="132" customWidth="1"/>
    <col min="7938" max="7938" width="35.140625" style="132" customWidth="1"/>
    <col min="7939" max="7939" width="8.7109375" style="132" customWidth="1"/>
    <col min="7940" max="7940" width="22.140625" style="132" customWidth="1"/>
    <col min="7941" max="7941" width="19.28515625" style="132" customWidth="1"/>
    <col min="7942" max="7942" width="17.7109375" style="132" customWidth="1"/>
    <col min="7943" max="7943" width="10.85546875" style="132" bestFit="1" customWidth="1"/>
    <col min="7944" max="7944" width="9.85546875" style="132" bestFit="1" customWidth="1"/>
    <col min="7945" max="7945" width="11.85546875" style="132" bestFit="1" customWidth="1"/>
    <col min="7946" max="8192" width="9.140625" style="132"/>
    <col min="8193" max="8193" width="3" style="132" customWidth="1"/>
    <col min="8194" max="8194" width="35.140625" style="132" customWidth="1"/>
    <col min="8195" max="8195" width="8.7109375" style="132" customWidth="1"/>
    <col min="8196" max="8196" width="22.140625" style="132" customWidth="1"/>
    <col min="8197" max="8197" width="19.28515625" style="132" customWidth="1"/>
    <col min="8198" max="8198" width="17.7109375" style="132" customWidth="1"/>
    <col min="8199" max="8199" width="10.85546875" style="132" bestFit="1" customWidth="1"/>
    <col min="8200" max="8200" width="9.85546875" style="132" bestFit="1" customWidth="1"/>
    <col min="8201" max="8201" width="11.85546875" style="132" bestFit="1" customWidth="1"/>
    <col min="8202" max="8448" width="9.140625" style="132"/>
    <col min="8449" max="8449" width="3" style="132" customWidth="1"/>
    <col min="8450" max="8450" width="35.140625" style="132" customWidth="1"/>
    <col min="8451" max="8451" width="8.7109375" style="132" customWidth="1"/>
    <col min="8452" max="8452" width="22.140625" style="132" customWidth="1"/>
    <col min="8453" max="8453" width="19.28515625" style="132" customWidth="1"/>
    <col min="8454" max="8454" width="17.7109375" style="132" customWidth="1"/>
    <col min="8455" max="8455" width="10.85546875" style="132" bestFit="1" customWidth="1"/>
    <col min="8456" max="8456" width="9.85546875" style="132" bestFit="1" customWidth="1"/>
    <col min="8457" max="8457" width="11.85546875" style="132" bestFit="1" customWidth="1"/>
    <col min="8458" max="8704" width="9.140625" style="132"/>
    <col min="8705" max="8705" width="3" style="132" customWidth="1"/>
    <col min="8706" max="8706" width="35.140625" style="132" customWidth="1"/>
    <col min="8707" max="8707" width="8.7109375" style="132" customWidth="1"/>
    <col min="8708" max="8708" width="22.140625" style="132" customWidth="1"/>
    <col min="8709" max="8709" width="19.28515625" style="132" customWidth="1"/>
    <col min="8710" max="8710" width="17.7109375" style="132" customWidth="1"/>
    <col min="8711" max="8711" width="10.85546875" style="132" bestFit="1" customWidth="1"/>
    <col min="8712" max="8712" width="9.85546875" style="132" bestFit="1" customWidth="1"/>
    <col min="8713" max="8713" width="11.85546875" style="132" bestFit="1" customWidth="1"/>
    <col min="8714" max="8960" width="9.140625" style="132"/>
    <col min="8961" max="8961" width="3" style="132" customWidth="1"/>
    <col min="8962" max="8962" width="35.140625" style="132" customWidth="1"/>
    <col min="8963" max="8963" width="8.7109375" style="132" customWidth="1"/>
    <col min="8964" max="8964" width="22.140625" style="132" customWidth="1"/>
    <col min="8965" max="8965" width="19.28515625" style="132" customWidth="1"/>
    <col min="8966" max="8966" width="17.7109375" style="132" customWidth="1"/>
    <col min="8967" max="8967" width="10.85546875" style="132" bestFit="1" customWidth="1"/>
    <col min="8968" max="8968" width="9.85546875" style="132" bestFit="1" customWidth="1"/>
    <col min="8969" max="8969" width="11.85546875" style="132" bestFit="1" customWidth="1"/>
    <col min="8970" max="9216" width="9.140625" style="132"/>
    <col min="9217" max="9217" width="3" style="132" customWidth="1"/>
    <col min="9218" max="9218" width="35.140625" style="132" customWidth="1"/>
    <col min="9219" max="9219" width="8.7109375" style="132" customWidth="1"/>
    <col min="9220" max="9220" width="22.140625" style="132" customWidth="1"/>
    <col min="9221" max="9221" width="19.28515625" style="132" customWidth="1"/>
    <col min="9222" max="9222" width="17.7109375" style="132" customWidth="1"/>
    <col min="9223" max="9223" width="10.85546875" style="132" bestFit="1" customWidth="1"/>
    <col min="9224" max="9224" width="9.85546875" style="132" bestFit="1" customWidth="1"/>
    <col min="9225" max="9225" width="11.85546875" style="132" bestFit="1" customWidth="1"/>
    <col min="9226" max="9472" width="9.140625" style="132"/>
    <col min="9473" max="9473" width="3" style="132" customWidth="1"/>
    <col min="9474" max="9474" width="35.140625" style="132" customWidth="1"/>
    <col min="9475" max="9475" width="8.7109375" style="132" customWidth="1"/>
    <col min="9476" max="9476" width="22.140625" style="132" customWidth="1"/>
    <col min="9477" max="9477" width="19.28515625" style="132" customWidth="1"/>
    <col min="9478" max="9478" width="17.7109375" style="132" customWidth="1"/>
    <col min="9479" max="9479" width="10.85546875" style="132" bestFit="1" customWidth="1"/>
    <col min="9480" max="9480" width="9.85546875" style="132" bestFit="1" customWidth="1"/>
    <col min="9481" max="9481" width="11.85546875" style="132" bestFit="1" customWidth="1"/>
    <col min="9482" max="9728" width="9.140625" style="132"/>
    <col min="9729" max="9729" width="3" style="132" customWidth="1"/>
    <col min="9730" max="9730" width="35.140625" style="132" customWidth="1"/>
    <col min="9731" max="9731" width="8.7109375" style="132" customWidth="1"/>
    <col min="9732" max="9732" width="22.140625" style="132" customWidth="1"/>
    <col min="9733" max="9733" width="19.28515625" style="132" customWidth="1"/>
    <col min="9734" max="9734" width="17.7109375" style="132" customWidth="1"/>
    <col min="9735" max="9735" width="10.85546875" style="132" bestFit="1" customWidth="1"/>
    <col min="9736" max="9736" width="9.85546875" style="132" bestFit="1" customWidth="1"/>
    <col min="9737" max="9737" width="11.85546875" style="132" bestFit="1" customWidth="1"/>
    <col min="9738" max="9984" width="9.140625" style="132"/>
    <col min="9985" max="9985" width="3" style="132" customWidth="1"/>
    <col min="9986" max="9986" width="35.140625" style="132" customWidth="1"/>
    <col min="9987" max="9987" width="8.7109375" style="132" customWidth="1"/>
    <col min="9988" max="9988" width="22.140625" style="132" customWidth="1"/>
    <col min="9989" max="9989" width="19.28515625" style="132" customWidth="1"/>
    <col min="9990" max="9990" width="17.7109375" style="132" customWidth="1"/>
    <col min="9991" max="9991" width="10.85546875" style="132" bestFit="1" customWidth="1"/>
    <col min="9992" max="9992" width="9.85546875" style="132" bestFit="1" customWidth="1"/>
    <col min="9993" max="9993" width="11.85546875" style="132" bestFit="1" customWidth="1"/>
    <col min="9994" max="10240" width="9.140625" style="132"/>
    <col min="10241" max="10241" width="3" style="132" customWidth="1"/>
    <col min="10242" max="10242" width="35.140625" style="132" customWidth="1"/>
    <col min="10243" max="10243" width="8.7109375" style="132" customWidth="1"/>
    <col min="10244" max="10244" width="22.140625" style="132" customWidth="1"/>
    <col min="10245" max="10245" width="19.28515625" style="132" customWidth="1"/>
    <col min="10246" max="10246" width="17.7109375" style="132" customWidth="1"/>
    <col min="10247" max="10247" width="10.85546875" style="132" bestFit="1" customWidth="1"/>
    <col min="10248" max="10248" width="9.85546875" style="132" bestFit="1" customWidth="1"/>
    <col min="10249" max="10249" width="11.85546875" style="132" bestFit="1" customWidth="1"/>
    <col min="10250" max="10496" width="9.140625" style="132"/>
    <col min="10497" max="10497" width="3" style="132" customWidth="1"/>
    <col min="10498" max="10498" width="35.140625" style="132" customWidth="1"/>
    <col min="10499" max="10499" width="8.7109375" style="132" customWidth="1"/>
    <col min="10500" max="10500" width="22.140625" style="132" customWidth="1"/>
    <col min="10501" max="10501" width="19.28515625" style="132" customWidth="1"/>
    <col min="10502" max="10502" width="17.7109375" style="132" customWidth="1"/>
    <col min="10503" max="10503" width="10.85546875" style="132" bestFit="1" customWidth="1"/>
    <col min="10504" max="10504" width="9.85546875" style="132" bestFit="1" customWidth="1"/>
    <col min="10505" max="10505" width="11.85546875" style="132" bestFit="1" customWidth="1"/>
    <col min="10506" max="10752" width="9.140625" style="132"/>
    <col min="10753" max="10753" width="3" style="132" customWidth="1"/>
    <col min="10754" max="10754" width="35.140625" style="132" customWidth="1"/>
    <col min="10755" max="10755" width="8.7109375" style="132" customWidth="1"/>
    <col min="10756" max="10756" width="22.140625" style="132" customWidth="1"/>
    <col min="10757" max="10757" width="19.28515625" style="132" customWidth="1"/>
    <col min="10758" max="10758" width="17.7109375" style="132" customWidth="1"/>
    <col min="10759" max="10759" width="10.85546875" style="132" bestFit="1" customWidth="1"/>
    <col min="10760" max="10760" width="9.85546875" style="132" bestFit="1" customWidth="1"/>
    <col min="10761" max="10761" width="11.85546875" style="132" bestFit="1" customWidth="1"/>
    <col min="10762" max="11008" width="9.140625" style="132"/>
    <col min="11009" max="11009" width="3" style="132" customWidth="1"/>
    <col min="11010" max="11010" width="35.140625" style="132" customWidth="1"/>
    <col min="11011" max="11011" width="8.7109375" style="132" customWidth="1"/>
    <col min="11012" max="11012" width="22.140625" style="132" customWidth="1"/>
    <col min="11013" max="11013" width="19.28515625" style="132" customWidth="1"/>
    <col min="11014" max="11014" width="17.7109375" style="132" customWidth="1"/>
    <col min="11015" max="11015" width="10.85546875" style="132" bestFit="1" customWidth="1"/>
    <col min="11016" max="11016" width="9.85546875" style="132" bestFit="1" customWidth="1"/>
    <col min="11017" max="11017" width="11.85546875" style="132" bestFit="1" customWidth="1"/>
    <col min="11018" max="11264" width="9.140625" style="132"/>
    <col min="11265" max="11265" width="3" style="132" customWidth="1"/>
    <col min="11266" max="11266" width="35.140625" style="132" customWidth="1"/>
    <col min="11267" max="11267" width="8.7109375" style="132" customWidth="1"/>
    <col min="11268" max="11268" width="22.140625" style="132" customWidth="1"/>
    <col min="11269" max="11269" width="19.28515625" style="132" customWidth="1"/>
    <col min="11270" max="11270" width="17.7109375" style="132" customWidth="1"/>
    <col min="11271" max="11271" width="10.85546875" style="132" bestFit="1" customWidth="1"/>
    <col min="11272" max="11272" width="9.85546875" style="132" bestFit="1" customWidth="1"/>
    <col min="11273" max="11273" width="11.85546875" style="132" bestFit="1" customWidth="1"/>
    <col min="11274" max="11520" width="9.140625" style="132"/>
    <col min="11521" max="11521" width="3" style="132" customWidth="1"/>
    <col min="11522" max="11522" width="35.140625" style="132" customWidth="1"/>
    <col min="11523" max="11523" width="8.7109375" style="132" customWidth="1"/>
    <col min="11524" max="11524" width="22.140625" style="132" customWidth="1"/>
    <col min="11525" max="11525" width="19.28515625" style="132" customWidth="1"/>
    <col min="11526" max="11526" width="17.7109375" style="132" customWidth="1"/>
    <col min="11527" max="11527" width="10.85546875" style="132" bestFit="1" customWidth="1"/>
    <col min="11528" max="11528" width="9.85546875" style="132" bestFit="1" customWidth="1"/>
    <col min="11529" max="11529" width="11.85546875" style="132" bestFit="1" customWidth="1"/>
    <col min="11530" max="11776" width="9.140625" style="132"/>
    <col min="11777" max="11777" width="3" style="132" customWidth="1"/>
    <col min="11778" max="11778" width="35.140625" style="132" customWidth="1"/>
    <col min="11779" max="11779" width="8.7109375" style="132" customWidth="1"/>
    <col min="11780" max="11780" width="22.140625" style="132" customWidth="1"/>
    <col min="11781" max="11781" width="19.28515625" style="132" customWidth="1"/>
    <col min="11782" max="11782" width="17.7109375" style="132" customWidth="1"/>
    <col min="11783" max="11783" width="10.85546875" style="132" bestFit="1" customWidth="1"/>
    <col min="11784" max="11784" width="9.85546875" style="132" bestFit="1" customWidth="1"/>
    <col min="11785" max="11785" width="11.85546875" style="132" bestFit="1" customWidth="1"/>
    <col min="11786" max="12032" width="9.140625" style="132"/>
    <col min="12033" max="12033" width="3" style="132" customWidth="1"/>
    <col min="12034" max="12034" width="35.140625" style="132" customWidth="1"/>
    <col min="12035" max="12035" width="8.7109375" style="132" customWidth="1"/>
    <col min="12036" max="12036" width="22.140625" style="132" customWidth="1"/>
    <col min="12037" max="12037" width="19.28515625" style="132" customWidth="1"/>
    <col min="12038" max="12038" width="17.7109375" style="132" customWidth="1"/>
    <col min="12039" max="12039" width="10.85546875" style="132" bestFit="1" customWidth="1"/>
    <col min="12040" max="12040" width="9.85546875" style="132" bestFit="1" customWidth="1"/>
    <col min="12041" max="12041" width="11.85546875" style="132" bestFit="1" customWidth="1"/>
    <col min="12042" max="12288" width="9.140625" style="132"/>
    <col min="12289" max="12289" width="3" style="132" customWidth="1"/>
    <col min="12290" max="12290" width="35.140625" style="132" customWidth="1"/>
    <col min="12291" max="12291" width="8.7109375" style="132" customWidth="1"/>
    <col min="12292" max="12292" width="22.140625" style="132" customWidth="1"/>
    <col min="12293" max="12293" width="19.28515625" style="132" customWidth="1"/>
    <col min="12294" max="12294" width="17.7109375" style="132" customWidth="1"/>
    <col min="12295" max="12295" width="10.85546875" style="132" bestFit="1" customWidth="1"/>
    <col min="12296" max="12296" width="9.85546875" style="132" bestFit="1" customWidth="1"/>
    <col min="12297" max="12297" width="11.85546875" style="132" bestFit="1" customWidth="1"/>
    <col min="12298" max="12544" width="9.140625" style="132"/>
    <col min="12545" max="12545" width="3" style="132" customWidth="1"/>
    <col min="12546" max="12546" width="35.140625" style="132" customWidth="1"/>
    <col min="12547" max="12547" width="8.7109375" style="132" customWidth="1"/>
    <col min="12548" max="12548" width="22.140625" style="132" customWidth="1"/>
    <col min="12549" max="12549" width="19.28515625" style="132" customWidth="1"/>
    <col min="12550" max="12550" width="17.7109375" style="132" customWidth="1"/>
    <col min="12551" max="12551" width="10.85546875" style="132" bestFit="1" customWidth="1"/>
    <col min="12552" max="12552" width="9.85546875" style="132" bestFit="1" customWidth="1"/>
    <col min="12553" max="12553" width="11.85546875" style="132" bestFit="1" customWidth="1"/>
    <col min="12554" max="12800" width="9.140625" style="132"/>
    <col min="12801" max="12801" width="3" style="132" customWidth="1"/>
    <col min="12802" max="12802" width="35.140625" style="132" customWidth="1"/>
    <col min="12803" max="12803" width="8.7109375" style="132" customWidth="1"/>
    <col min="12804" max="12804" width="22.140625" style="132" customWidth="1"/>
    <col min="12805" max="12805" width="19.28515625" style="132" customWidth="1"/>
    <col min="12806" max="12806" width="17.7109375" style="132" customWidth="1"/>
    <col min="12807" max="12807" width="10.85546875" style="132" bestFit="1" customWidth="1"/>
    <col min="12808" max="12808" width="9.85546875" style="132" bestFit="1" customWidth="1"/>
    <col min="12809" max="12809" width="11.85546875" style="132" bestFit="1" customWidth="1"/>
    <col min="12810" max="13056" width="9.140625" style="132"/>
    <col min="13057" max="13057" width="3" style="132" customWidth="1"/>
    <col min="13058" max="13058" width="35.140625" style="132" customWidth="1"/>
    <col min="13059" max="13059" width="8.7109375" style="132" customWidth="1"/>
    <col min="13060" max="13060" width="22.140625" style="132" customWidth="1"/>
    <col min="13061" max="13061" width="19.28515625" style="132" customWidth="1"/>
    <col min="13062" max="13062" width="17.7109375" style="132" customWidth="1"/>
    <col min="13063" max="13063" width="10.85546875" style="132" bestFit="1" customWidth="1"/>
    <col min="13064" max="13064" width="9.85546875" style="132" bestFit="1" customWidth="1"/>
    <col min="13065" max="13065" width="11.85546875" style="132" bestFit="1" customWidth="1"/>
    <col min="13066" max="13312" width="9.140625" style="132"/>
    <col min="13313" max="13313" width="3" style="132" customWidth="1"/>
    <col min="13314" max="13314" width="35.140625" style="132" customWidth="1"/>
    <col min="13315" max="13315" width="8.7109375" style="132" customWidth="1"/>
    <col min="13316" max="13316" width="22.140625" style="132" customWidth="1"/>
    <col min="13317" max="13317" width="19.28515625" style="132" customWidth="1"/>
    <col min="13318" max="13318" width="17.7109375" style="132" customWidth="1"/>
    <col min="13319" max="13319" width="10.85546875" style="132" bestFit="1" customWidth="1"/>
    <col min="13320" max="13320" width="9.85546875" style="132" bestFit="1" customWidth="1"/>
    <col min="13321" max="13321" width="11.85546875" style="132" bestFit="1" customWidth="1"/>
    <col min="13322" max="13568" width="9.140625" style="132"/>
    <col min="13569" max="13569" width="3" style="132" customWidth="1"/>
    <col min="13570" max="13570" width="35.140625" style="132" customWidth="1"/>
    <col min="13571" max="13571" width="8.7109375" style="132" customWidth="1"/>
    <col min="13572" max="13572" width="22.140625" style="132" customWidth="1"/>
    <col min="13573" max="13573" width="19.28515625" style="132" customWidth="1"/>
    <col min="13574" max="13574" width="17.7109375" style="132" customWidth="1"/>
    <col min="13575" max="13575" width="10.85546875" style="132" bestFit="1" customWidth="1"/>
    <col min="13576" max="13576" width="9.85546875" style="132" bestFit="1" customWidth="1"/>
    <col min="13577" max="13577" width="11.85546875" style="132" bestFit="1" customWidth="1"/>
    <col min="13578" max="13824" width="9.140625" style="132"/>
    <col min="13825" max="13825" width="3" style="132" customWidth="1"/>
    <col min="13826" max="13826" width="35.140625" style="132" customWidth="1"/>
    <col min="13827" max="13827" width="8.7109375" style="132" customWidth="1"/>
    <col min="13828" max="13828" width="22.140625" style="132" customWidth="1"/>
    <col min="13829" max="13829" width="19.28515625" style="132" customWidth="1"/>
    <col min="13830" max="13830" width="17.7109375" style="132" customWidth="1"/>
    <col min="13831" max="13831" width="10.85546875" style="132" bestFit="1" customWidth="1"/>
    <col min="13832" max="13832" width="9.85546875" style="132" bestFit="1" customWidth="1"/>
    <col min="13833" max="13833" width="11.85546875" style="132" bestFit="1" customWidth="1"/>
    <col min="13834" max="14080" width="9.140625" style="132"/>
    <col min="14081" max="14081" width="3" style="132" customWidth="1"/>
    <col min="14082" max="14082" width="35.140625" style="132" customWidth="1"/>
    <col min="14083" max="14083" width="8.7109375" style="132" customWidth="1"/>
    <col min="14084" max="14084" width="22.140625" style="132" customWidth="1"/>
    <col min="14085" max="14085" width="19.28515625" style="132" customWidth="1"/>
    <col min="14086" max="14086" width="17.7109375" style="132" customWidth="1"/>
    <col min="14087" max="14087" width="10.85546875" style="132" bestFit="1" customWidth="1"/>
    <col min="14088" max="14088" width="9.85546875" style="132" bestFit="1" customWidth="1"/>
    <col min="14089" max="14089" width="11.85546875" style="132" bestFit="1" customWidth="1"/>
    <col min="14090" max="14336" width="9.140625" style="132"/>
    <col min="14337" max="14337" width="3" style="132" customWidth="1"/>
    <col min="14338" max="14338" width="35.140625" style="132" customWidth="1"/>
    <col min="14339" max="14339" width="8.7109375" style="132" customWidth="1"/>
    <col min="14340" max="14340" width="22.140625" style="132" customWidth="1"/>
    <col min="14341" max="14341" width="19.28515625" style="132" customWidth="1"/>
    <col min="14342" max="14342" width="17.7109375" style="132" customWidth="1"/>
    <col min="14343" max="14343" width="10.85546875" style="132" bestFit="1" customWidth="1"/>
    <col min="14344" max="14344" width="9.85546875" style="132" bestFit="1" customWidth="1"/>
    <col min="14345" max="14345" width="11.85546875" style="132" bestFit="1" customWidth="1"/>
    <col min="14346" max="14592" width="9.140625" style="132"/>
    <col min="14593" max="14593" width="3" style="132" customWidth="1"/>
    <col min="14594" max="14594" width="35.140625" style="132" customWidth="1"/>
    <col min="14595" max="14595" width="8.7109375" style="132" customWidth="1"/>
    <col min="14596" max="14596" width="22.140625" style="132" customWidth="1"/>
    <col min="14597" max="14597" width="19.28515625" style="132" customWidth="1"/>
    <col min="14598" max="14598" width="17.7109375" style="132" customWidth="1"/>
    <col min="14599" max="14599" width="10.85546875" style="132" bestFit="1" customWidth="1"/>
    <col min="14600" max="14600" width="9.85546875" style="132" bestFit="1" customWidth="1"/>
    <col min="14601" max="14601" width="11.85546875" style="132" bestFit="1" customWidth="1"/>
    <col min="14602" max="14848" width="9.140625" style="132"/>
    <col min="14849" max="14849" width="3" style="132" customWidth="1"/>
    <col min="14850" max="14850" width="35.140625" style="132" customWidth="1"/>
    <col min="14851" max="14851" width="8.7109375" style="132" customWidth="1"/>
    <col min="14852" max="14852" width="22.140625" style="132" customWidth="1"/>
    <col min="14853" max="14853" width="19.28515625" style="132" customWidth="1"/>
    <col min="14854" max="14854" width="17.7109375" style="132" customWidth="1"/>
    <col min="14855" max="14855" width="10.85546875" style="132" bestFit="1" customWidth="1"/>
    <col min="14856" max="14856" width="9.85546875" style="132" bestFit="1" customWidth="1"/>
    <col min="14857" max="14857" width="11.85546875" style="132" bestFit="1" customWidth="1"/>
    <col min="14858" max="15104" width="9.140625" style="132"/>
    <col min="15105" max="15105" width="3" style="132" customWidth="1"/>
    <col min="15106" max="15106" width="35.140625" style="132" customWidth="1"/>
    <col min="15107" max="15107" width="8.7109375" style="132" customWidth="1"/>
    <col min="15108" max="15108" width="22.140625" style="132" customWidth="1"/>
    <col min="15109" max="15109" width="19.28515625" style="132" customWidth="1"/>
    <col min="15110" max="15110" width="17.7109375" style="132" customWidth="1"/>
    <col min="15111" max="15111" width="10.85546875" style="132" bestFit="1" customWidth="1"/>
    <col min="15112" max="15112" width="9.85546875" style="132" bestFit="1" customWidth="1"/>
    <col min="15113" max="15113" width="11.85546875" style="132" bestFit="1" customWidth="1"/>
    <col min="15114" max="15360" width="9.140625" style="132"/>
    <col min="15361" max="15361" width="3" style="132" customWidth="1"/>
    <col min="15362" max="15362" width="35.140625" style="132" customWidth="1"/>
    <col min="15363" max="15363" width="8.7109375" style="132" customWidth="1"/>
    <col min="15364" max="15364" width="22.140625" style="132" customWidth="1"/>
    <col min="15365" max="15365" width="19.28515625" style="132" customWidth="1"/>
    <col min="15366" max="15366" width="17.7109375" style="132" customWidth="1"/>
    <col min="15367" max="15367" width="10.85546875" style="132" bestFit="1" customWidth="1"/>
    <col min="15368" max="15368" width="9.85546875" style="132" bestFit="1" customWidth="1"/>
    <col min="15369" max="15369" width="11.85546875" style="132" bestFit="1" customWidth="1"/>
    <col min="15370" max="15616" width="9.140625" style="132"/>
    <col min="15617" max="15617" width="3" style="132" customWidth="1"/>
    <col min="15618" max="15618" width="35.140625" style="132" customWidth="1"/>
    <col min="15619" max="15619" width="8.7109375" style="132" customWidth="1"/>
    <col min="15620" max="15620" width="22.140625" style="132" customWidth="1"/>
    <col min="15621" max="15621" width="19.28515625" style="132" customWidth="1"/>
    <col min="15622" max="15622" width="17.7109375" style="132" customWidth="1"/>
    <col min="15623" max="15623" width="10.85546875" style="132" bestFit="1" customWidth="1"/>
    <col min="15624" max="15624" width="9.85546875" style="132" bestFit="1" customWidth="1"/>
    <col min="15625" max="15625" width="11.85546875" style="132" bestFit="1" customWidth="1"/>
    <col min="15626" max="15872" width="9.140625" style="132"/>
    <col min="15873" max="15873" width="3" style="132" customWidth="1"/>
    <col min="15874" max="15874" width="35.140625" style="132" customWidth="1"/>
    <col min="15875" max="15875" width="8.7109375" style="132" customWidth="1"/>
    <col min="15876" max="15876" width="22.140625" style="132" customWidth="1"/>
    <col min="15877" max="15877" width="19.28515625" style="132" customWidth="1"/>
    <col min="15878" max="15878" width="17.7109375" style="132" customWidth="1"/>
    <col min="15879" max="15879" width="10.85546875" style="132" bestFit="1" customWidth="1"/>
    <col min="15880" max="15880" width="9.85546875" style="132" bestFit="1" customWidth="1"/>
    <col min="15881" max="15881" width="11.85546875" style="132" bestFit="1" customWidth="1"/>
    <col min="15882" max="16128" width="9.140625" style="132"/>
    <col min="16129" max="16129" width="3" style="132" customWidth="1"/>
    <col min="16130" max="16130" width="35.140625" style="132" customWidth="1"/>
    <col min="16131" max="16131" width="8.7109375" style="132" customWidth="1"/>
    <col min="16132" max="16132" width="22.140625" style="132" customWidth="1"/>
    <col min="16133" max="16133" width="19.28515625" style="132" customWidth="1"/>
    <col min="16134" max="16134" width="17.7109375" style="132" customWidth="1"/>
    <col min="16135" max="16135" width="10.85546875" style="132" bestFit="1" customWidth="1"/>
    <col min="16136" max="16136" width="9.85546875" style="132" bestFit="1" customWidth="1"/>
    <col min="16137" max="16137" width="11.85546875" style="132" bestFit="1" customWidth="1"/>
    <col min="16138" max="16384" width="9.140625" style="132"/>
  </cols>
  <sheetData>
    <row r="1" spans="1:9" ht="22.5" customHeight="1">
      <c r="B1" s="297" t="s">
        <v>0</v>
      </c>
      <c r="C1" s="297"/>
      <c r="D1" s="297"/>
      <c r="E1" s="297"/>
      <c r="F1" s="298"/>
      <c r="H1" s="133"/>
      <c r="I1" s="133"/>
    </row>
    <row r="2" spans="1:9" ht="22.5" customHeight="1">
      <c r="B2" s="297" t="s">
        <v>328</v>
      </c>
      <c r="C2" s="297"/>
      <c r="D2" s="297"/>
      <c r="E2" s="297"/>
      <c r="F2" s="297"/>
      <c r="H2" s="133"/>
      <c r="I2" s="133"/>
    </row>
    <row r="3" spans="1:9" ht="22.5" customHeight="1">
      <c r="B3" s="299" t="s">
        <v>329</v>
      </c>
      <c r="C3" s="300"/>
      <c r="D3" s="301"/>
      <c r="E3" s="298"/>
      <c r="F3" s="298"/>
      <c r="H3" s="133"/>
      <c r="I3" s="133"/>
    </row>
    <row r="4" spans="1:9" ht="22.5" customHeight="1">
      <c r="B4" s="299"/>
      <c r="C4" s="300"/>
      <c r="D4" s="301"/>
      <c r="E4" s="298"/>
      <c r="F4" s="298"/>
      <c r="H4" s="133"/>
      <c r="I4" s="133"/>
    </row>
    <row r="5" spans="1:9" ht="22.5" customHeight="1">
      <c r="B5" s="302" t="s">
        <v>330</v>
      </c>
      <c r="C5" s="303"/>
      <c r="D5" s="303"/>
      <c r="E5" s="304"/>
      <c r="F5" s="304"/>
      <c r="H5" s="133"/>
      <c r="I5" s="133"/>
    </row>
    <row r="6" spans="1:9" ht="28.5" customHeight="1">
      <c r="B6" s="305" t="s">
        <v>41</v>
      </c>
      <c r="C6" s="306" t="s">
        <v>20</v>
      </c>
      <c r="D6" s="307" t="s">
        <v>331</v>
      </c>
      <c r="E6" s="308" t="s">
        <v>332</v>
      </c>
      <c r="F6" s="308" t="s">
        <v>333</v>
      </c>
      <c r="H6" s="133"/>
      <c r="I6" s="133"/>
    </row>
    <row r="7" spans="1:9" ht="22.5" customHeight="1">
      <c r="B7" s="309" t="s">
        <v>29</v>
      </c>
      <c r="C7" s="310"/>
      <c r="D7" s="310"/>
      <c r="E7" s="310"/>
      <c r="F7" s="311"/>
    </row>
    <row r="8" spans="1:9" ht="22.5" customHeight="1">
      <c r="A8" s="134"/>
      <c r="B8" s="312" t="s">
        <v>334</v>
      </c>
      <c r="C8" s="312" t="s">
        <v>104</v>
      </c>
      <c r="D8" s="313">
        <v>1</v>
      </c>
      <c r="E8" s="314">
        <v>25000000</v>
      </c>
      <c r="F8" s="314">
        <v>49250000</v>
      </c>
    </row>
    <row r="9" spans="1:9" ht="22.5" customHeight="1">
      <c r="A9" s="134"/>
      <c r="B9" s="315" t="s">
        <v>335</v>
      </c>
      <c r="C9" s="316"/>
      <c r="D9" s="313">
        <f>SUM(D8)</f>
        <v>1</v>
      </c>
      <c r="E9" s="314">
        <f>SUM(E8)</f>
        <v>25000000</v>
      </c>
      <c r="F9" s="314">
        <f>SUM(F8)</f>
        <v>49250000</v>
      </c>
    </row>
    <row r="10" spans="1:9" ht="22.5" customHeight="1">
      <c r="A10" s="134"/>
      <c r="B10" s="317" t="s">
        <v>40</v>
      </c>
      <c r="C10" s="318"/>
      <c r="D10" s="313">
        <f>D9</f>
        <v>1</v>
      </c>
      <c r="E10" s="314">
        <f>E9</f>
        <v>25000000</v>
      </c>
      <c r="F10" s="314">
        <f>F9</f>
        <v>49250000</v>
      </c>
    </row>
    <row r="11" spans="1:9" ht="22.5" customHeight="1">
      <c r="A11" s="134"/>
      <c r="B11" s="135"/>
      <c r="C11" s="135"/>
      <c r="D11" s="136"/>
      <c r="E11" s="137"/>
      <c r="F11" s="137"/>
    </row>
    <row r="12" spans="1:9" ht="22.5" customHeight="1">
      <c r="A12" s="138"/>
      <c r="B12" s="138"/>
      <c r="C12" s="139"/>
    </row>
    <row r="13" spans="1:9" ht="22.5" customHeight="1">
      <c r="A13" s="138"/>
      <c r="B13" s="138"/>
      <c r="C13" s="139"/>
    </row>
  </sheetData>
  <mergeCells count="5">
    <mergeCell ref="B1:E1"/>
    <mergeCell ref="B2:F2"/>
    <mergeCell ref="B5:D5"/>
    <mergeCell ref="B7:F7"/>
    <mergeCell ref="B10:C10"/>
  </mergeCells>
  <pageMargins left="0.7" right="0" top="0.75" bottom="0" header="0.3" footer="0.3"/>
  <pageSetup paperSize="9" scale="8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zoomScale="90" zoomScaleNormal="90" workbookViewId="0">
      <selection activeCell="I15" sqref="I15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294" t="s">
        <v>0</v>
      </c>
      <c r="C1" s="294"/>
      <c r="D1" s="6"/>
      <c r="E1" s="6"/>
      <c r="F1" s="6"/>
    </row>
    <row r="2" spans="1:6" ht="27.95" customHeight="1">
      <c r="A2" s="5"/>
      <c r="B2" s="295" t="s">
        <v>317</v>
      </c>
      <c r="C2" s="295"/>
      <c r="D2" s="295"/>
      <c r="E2" s="295"/>
      <c r="F2" s="295"/>
    </row>
    <row r="3" spans="1:6" ht="42.75" customHeight="1">
      <c r="B3" s="282" t="s">
        <v>47</v>
      </c>
      <c r="C3" s="283"/>
      <c r="D3" s="283"/>
      <c r="E3" s="283"/>
      <c r="F3" s="283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95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98</v>
      </c>
      <c r="C6" s="16" t="s">
        <v>57</v>
      </c>
      <c r="D6" s="19" t="s">
        <v>58</v>
      </c>
      <c r="E6" s="18" t="s">
        <v>55</v>
      </c>
      <c r="F6" s="20" t="s">
        <v>55</v>
      </c>
    </row>
    <row r="7" spans="1:6" ht="20.100000000000001" customHeight="1">
      <c r="B7" s="15" t="s">
        <v>94</v>
      </c>
      <c r="C7" s="16" t="s">
        <v>52</v>
      </c>
      <c r="D7" s="19" t="s">
        <v>56</v>
      </c>
      <c r="E7" s="18">
        <v>1001095</v>
      </c>
      <c r="F7" s="20" t="s">
        <v>55</v>
      </c>
    </row>
    <row r="8" spans="1:6" ht="20.100000000000001" customHeight="1">
      <c r="B8" s="15" t="s">
        <v>94</v>
      </c>
      <c r="C8" s="16" t="s">
        <v>57</v>
      </c>
      <c r="D8" s="19" t="s">
        <v>59</v>
      </c>
      <c r="E8" s="18" t="s">
        <v>55</v>
      </c>
      <c r="F8" s="20" t="s">
        <v>55</v>
      </c>
    </row>
    <row r="9" spans="1:6" ht="20.100000000000001" customHeight="1">
      <c r="B9" s="15" t="s">
        <v>98</v>
      </c>
      <c r="C9" s="21" t="s">
        <v>60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94</v>
      </c>
      <c r="C10" s="21" t="s">
        <v>60</v>
      </c>
      <c r="D10" s="19" t="s">
        <v>62</v>
      </c>
      <c r="E10" s="18" t="s">
        <v>55</v>
      </c>
      <c r="F10" s="20" t="s">
        <v>55</v>
      </c>
    </row>
    <row r="11" spans="1:6" ht="20.100000000000001" customHeight="1">
      <c r="B11" s="15" t="s">
        <v>97</v>
      </c>
      <c r="C11" s="16" t="s">
        <v>52</v>
      </c>
      <c r="D11" s="19" t="s">
        <v>100</v>
      </c>
      <c r="E11" s="18" t="s">
        <v>55</v>
      </c>
      <c r="F11" s="20" t="s">
        <v>55</v>
      </c>
    </row>
    <row r="12" spans="1:6" ht="20.100000000000001" customHeight="1">
      <c r="B12" s="15" t="s">
        <v>96</v>
      </c>
      <c r="C12" s="16" t="s">
        <v>52</v>
      </c>
      <c r="D12" s="19" t="s">
        <v>101</v>
      </c>
      <c r="E12" s="18" t="s">
        <v>55</v>
      </c>
      <c r="F12" s="20" t="s">
        <v>55</v>
      </c>
    </row>
    <row r="13" spans="1:6" ht="20.100000000000001" customHeight="1">
      <c r="B13" s="22" t="s">
        <v>97</v>
      </c>
      <c r="C13" s="23" t="s">
        <v>57</v>
      </c>
      <c r="D13" s="24" t="s">
        <v>197</v>
      </c>
      <c r="E13" s="25">
        <v>506767</v>
      </c>
      <c r="F13" s="20" t="s">
        <v>55</v>
      </c>
    </row>
    <row r="14" spans="1:6" ht="20.100000000000001" customHeight="1">
      <c r="B14" s="15" t="s">
        <v>96</v>
      </c>
      <c r="C14" s="16" t="s">
        <v>57</v>
      </c>
      <c r="D14" s="19" t="s">
        <v>99</v>
      </c>
      <c r="E14" s="18">
        <v>1026082</v>
      </c>
      <c r="F14" s="20" t="s">
        <v>55</v>
      </c>
    </row>
    <row r="15" spans="1:6" ht="20.100000000000001" customHeight="1">
      <c r="B15" s="15" t="s">
        <v>97</v>
      </c>
      <c r="C15" s="21" t="s">
        <v>60</v>
      </c>
      <c r="D15" s="19" t="s">
        <v>200</v>
      </c>
      <c r="E15" s="18" t="s">
        <v>55</v>
      </c>
      <c r="F15" s="20" t="s">
        <v>55</v>
      </c>
    </row>
    <row r="16" spans="1:6" ht="20.100000000000001" customHeight="1">
      <c r="B16" s="15" t="s">
        <v>96</v>
      </c>
      <c r="C16" s="21" t="s">
        <v>60</v>
      </c>
      <c r="D16" s="19" t="s">
        <v>201</v>
      </c>
      <c r="E16" s="18" t="s">
        <v>55</v>
      </c>
      <c r="F16" s="20" t="s">
        <v>55</v>
      </c>
    </row>
    <row r="17" spans="2:6" ht="20.100000000000001" customHeight="1">
      <c r="B17" s="15" t="s">
        <v>231</v>
      </c>
      <c r="C17" s="21" t="s">
        <v>52</v>
      </c>
      <c r="D17" s="19" t="s">
        <v>233</v>
      </c>
      <c r="E17" s="18" t="s">
        <v>55</v>
      </c>
      <c r="F17" s="20" t="s">
        <v>55</v>
      </c>
    </row>
    <row r="18" spans="2:6" ht="20.100000000000001" customHeight="1">
      <c r="B18" s="15" t="s">
        <v>232</v>
      </c>
      <c r="C18" s="21" t="s">
        <v>57</v>
      </c>
      <c r="D18" s="19" t="s">
        <v>234</v>
      </c>
      <c r="E18" s="18" t="s">
        <v>55</v>
      </c>
      <c r="F18" s="20" t="s">
        <v>55</v>
      </c>
    </row>
    <row r="19" spans="2:6" ht="20.100000000000001" customHeight="1">
      <c r="B19" s="15" t="s">
        <v>231</v>
      </c>
      <c r="C19" s="21" t="s">
        <v>57</v>
      </c>
      <c r="D19" s="19" t="s">
        <v>235</v>
      </c>
      <c r="E19" s="18" t="s">
        <v>55</v>
      </c>
      <c r="F19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tabSelected="1"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28" customWidth="1"/>
    <col min="3" max="3" width="89.7109375" style="2" customWidth="1"/>
    <col min="4" max="16384" width="9" style="2"/>
  </cols>
  <sheetData>
    <row r="1" spans="1:3" ht="27.95" customHeight="1">
      <c r="A1" s="296" t="s">
        <v>63</v>
      </c>
      <c r="B1" s="296"/>
      <c r="C1" s="296"/>
    </row>
    <row r="2" spans="1:3" ht="34.5" customHeight="1">
      <c r="A2" s="1" t="s">
        <v>64</v>
      </c>
      <c r="B2" s="11" t="s">
        <v>65</v>
      </c>
      <c r="C2" s="12" t="s">
        <v>66</v>
      </c>
    </row>
    <row r="3" spans="1:3" ht="34.5" customHeight="1">
      <c r="A3" s="13" t="s">
        <v>67</v>
      </c>
      <c r="B3" s="11">
        <v>45515</v>
      </c>
      <c r="C3" s="12" t="s">
        <v>68</v>
      </c>
    </row>
    <row r="4" spans="1:3" ht="34.5" customHeight="1">
      <c r="A4" s="13" t="s">
        <v>69</v>
      </c>
      <c r="B4" s="11">
        <v>45530</v>
      </c>
      <c r="C4" s="12" t="s">
        <v>70</v>
      </c>
    </row>
    <row r="5" spans="1:3" ht="34.5" customHeight="1">
      <c r="A5" s="13" t="s">
        <v>71</v>
      </c>
      <c r="B5" s="11">
        <v>45530</v>
      </c>
      <c r="C5" s="12" t="s">
        <v>72</v>
      </c>
    </row>
    <row r="6" spans="1:3" ht="34.5" customHeight="1">
      <c r="A6" s="1" t="s">
        <v>73</v>
      </c>
      <c r="B6" s="11">
        <v>45530</v>
      </c>
      <c r="C6" s="12" t="s">
        <v>74</v>
      </c>
    </row>
    <row r="7" spans="1:3" ht="34.5" customHeight="1">
      <c r="A7" s="1" t="s">
        <v>75</v>
      </c>
      <c r="B7" s="11">
        <v>45560</v>
      </c>
      <c r="C7" s="12" t="s">
        <v>76</v>
      </c>
    </row>
    <row r="8" spans="1:3" ht="25.5" customHeight="1">
      <c r="A8" s="1" t="s">
        <v>193</v>
      </c>
      <c r="B8" s="11" t="s">
        <v>192</v>
      </c>
      <c r="C8" s="12" t="s">
        <v>194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2025-10-29T11:24:55Z</cp:lastPrinted>
  <dcterms:created xsi:type="dcterms:W3CDTF">2024-09-12T06:50:39Z</dcterms:created>
  <dcterms:modified xsi:type="dcterms:W3CDTF">2025-10-29T11:25:25Z</dcterms:modified>
</cp:coreProperties>
</file>